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eawag\userdata\schaefan\My Documents\webpage\"/>
    </mc:Choice>
  </mc:AlternateContent>
  <xr:revisionPtr revIDLastSave="0" documentId="13_ncr:1_{41A73502-11B2-4BA5-97C8-0A73D028C65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abitats 2020 corrected" sheetId="10" r:id="rId1"/>
    <sheet name="Habitats 2020 OZ-EQS" sheetId="11" r:id="rId2"/>
    <sheet name="Detected Compounds limits" sheetId="1" r:id="rId3"/>
    <sheet name="Classes" sheetId="3" r:id="rId4"/>
    <sheet name="Formulas" sheetId="4" r:id="rId5"/>
    <sheet name="Links" sheetId="6" r:id="rId6"/>
    <sheet name=" alldata_list" sheetId="5" r:id="rId7"/>
    <sheet name="Habitats 2020 corrected (copy)" sheetId="9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0" i="11" l="1"/>
  <c r="Z50" i="11"/>
  <c r="AA50" i="11"/>
  <c r="AB50" i="11"/>
  <c r="AC50" i="11"/>
  <c r="AD50" i="11"/>
  <c r="AG50" i="11"/>
  <c r="AH50" i="11"/>
  <c r="AI50" i="11"/>
  <c r="AJ50" i="11"/>
  <c r="AK50" i="11"/>
  <c r="AL50" i="11"/>
  <c r="AM142" i="10" l="1"/>
  <c r="AM119" i="10"/>
  <c r="AM95" i="10"/>
  <c r="AM62" i="10"/>
  <c r="AM27" i="10"/>
  <c r="AE4" i="11"/>
  <c r="AE27" i="11"/>
  <c r="AE62" i="11"/>
  <c r="AM5" i="11"/>
  <c r="AM6" i="11"/>
  <c r="AM7" i="11"/>
  <c r="AM8" i="11"/>
  <c r="AM9" i="11"/>
  <c r="AM10" i="11"/>
  <c r="AM11" i="11"/>
  <c r="AM12" i="11"/>
  <c r="AL151" i="11"/>
  <c r="AK151" i="11"/>
  <c r="AJ151" i="11"/>
  <c r="AI151" i="11"/>
  <c r="AH151" i="11"/>
  <c r="AG151" i="11"/>
  <c r="AL129" i="11"/>
  <c r="AK129" i="11"/>
  <c r="AJ129" i="11"/>
  <c r="AI129" i="11"/>
  <c r="AH129" i="11"/>
  <c r="AG129" i="11"/>
  <c r="AL106" i="11"/>
  <c r="AK106" i="11"/>
  <c r="AJ106" i="11"/>
  <c r="AI106" i="11"/>
  <c r="AH106" i="11"/>
  <c r="AG106" i="11"/>
  <c r="AL83" i="11"/>
  <c r="AK83" i="11"/>
  <c r="AJ83" i="11"/>
  <c r="AI83" i="11"/>
  <c r="AH83" i="11"/>
  <c r="AG83" i="11"/>
  <c r="AL15" i="11"/>
  <c r="AK15" i="11"/>
  <c r="AJ15" i="11"/>
  <c r="AI15" i="11"/>
  <c r="AH15" i="11"/>
  <c r="AG15" i="11"/>
  <c r="AE142" i="11"/>
  <c r="AE119" i="11"/>
  <c r="AE95" i="11"/>
  <c r="AD151" i="11"/>
  <c r="AC151" i="11"/>
  <c r="AB151" i="11"/>
  <c r="AA151" i="11"/>
  <c r="Z151" i="11"/>
  <c r="Y151" i="11"/>
  <c r="W151" i="11"/>
  <c r="AM148" i="11"/>
  <c r="AO148" i="11"/>
  <c r="T148" i="11"/>
  <c r="AM147" i="11"/>
  <c r="AO147" i="11"/>
  <c r="T147" i="11"/>
  <c r="AM146" i="11"/>
  <c r="AO146" i="11"/>
  <c r="T146" i="11"/>
  <c r="AM145" i="11"/>
  <c r="AO145" i="11"/>
  <c r="T145" i="11"/>
  <c r="AM144" i="11"/>
  <c r="AO144" i="11"/>
  <c r="T144" i="11"/>
  <c r="AM143" i="11"/>
  <c r="AO143" i="11"/>
  <c r="T143" i="11"/>
  <c r="AD129" i="11"/>
  <c r="AC129" i="11"/>
  <c r="AB129" i="11"/>
  <c r="AA129" i="11"/>
  <c r="Z129" i="11"/>
  <c r="Y129" i="11"/>
  <c r="W129" i="11"/>
  <c r="AM126" i="11"/>
  <c r="AO126" i="11"/>
  <c r="T126" i="11"/>
  <c r="AM125" i="11"/>
  <c r="AO125" i="11"/>
  <c r="T125" i="11"/>
  <c r="AM124" i="11"/>
  <c r="AO124" i="11"/>
  <c r="T124" i="11"/>
  <c r="AM123" i="11"/>
  <c r="AO123" i="11"/>
  <c r="T123" i="11"/>
  <c r="AM122" i="11"/>
  <c r="AO122" i="11"/>
  <c r="T122" i="11"/>
  <c r="AM121" i="11"/>
  <c r="AO121" i="11"/>
  <c r="T121" i="11"/>
  <c r="AM120" i="11"/>
  <c r="AO120" i="11"/>
  <c r="T120" i="11"/>
  <c r="AD106" i="11"/>
  <c r="AC106" i="11"/>
  <c r="AB106" i="11"/>
  <c r="AA106" i="11"/>
  <c r="Z106" i="11"/>
  <c r="Y106" i="11"/>
  <c r="W106" i="11"/>
  <c r="AM103" i="11"/>
  <c r="AO103" i="11"/>
  <c r="T103" i="11"/>
  <c r="AM102" i="11"/>
  <c r="AO102" i="11"/>
  <c r="T102" i="11"/>
  <c r="AM101" i="11"/>
  <c r="AO101" i="11"/>
  <c r="T101" i="11"/>
  <c r="AM100" i="11"/>
  <c r="AO100" i="11"/>
  <c r="T100" i="11"/>
  <c r="AM99" i="11"/>
  <c r="AO99" i="11"/>
  <c r="T99" i="11"/>
  <c r="AM98" i="11"/>
  <c r="AO98" i="11"/>
  <c r="T98" i="11"/>
  <c r="AM97" i="11"/>
  <c r="AO97" i="11"/>
  <c r="T97" i="11"/>
  <c r="AM96" i="11"/>
  <c r="AO96" i="11"/>
  <c r="T96" i="11"/>
  <c r="AD83" i="11"/>
  <c r="AC83" i="11"/>
  <c r="AB83" i="11"/>
  <c r="AA83" i="11"/>
  <c r="Z83" i="11"/>
  <c r="Y83" i="11"/>
  <c r="W83" i="11"/>
  <c r="AM80" i="11"/>
  <c r="AO80" i="11"/>
  <c r="T80" i="11"/>
  <c r="AM79" i="11"/>
  <c r="AO79" i="11"/>
  <c r="T79" i="11"/>
  <c r="AM78" i="11"/>
  <c r="AO78" i="11"/>
  <c r="T78" i="11"/>
  <c r="AM77" i="11"/>
  <c r="AO77" i="11"/>
  <c r="T77" i="11"/>
  <c r="AM76" i="11"/>
  <c r="AO76" i="11"/>
  <c r="T76" i="11"/>
  <c r="AM75" i="11"/>
  <c r="AO75" i="11"/>
  <c r="T75" i="11"/>
  <c r="AM74" i="11"/>
  <c r="AO74" i="11"/>
  <c r="T74" i="11"/>
  <c r="AM73" i="11"/>
  <c r="AO73" i="11"/>
  <c r="T73" i="11"/>
  <c r="AM72" i="11"/>
  <c r="AO72" i="11"/>
  <c r="T72" i="11"/>
  <c r="AM71" i="11"/>
  <c r="AO71" i="11"/>
  <c r="T71" i="11"/>
  <c r="AM70" i="11"/>
  <c r="AO70" i="11"/>
  <c r="T70" i="11"/>
  <c r="AM69" i="11"/>
  <c r="AO69" i="11"/>
  <c r="T69" i="11"/>
  <c r="AM68" i="11"/>
  <c r="AO68" i="11"/>
  <c r="T68" i="11"/>
  <c r="AM67" i="11"/>
  <c r="AO67" i="11"/>
  <c r="T67" i="11"/>
  <c r="AM66" i="11"/>
  <c r="AO66" i="11"/>
  <c r="T66" i="11"/>
  <c r="AM65" i="11"/>
  <c r="AO65" i="11"/>
  <c r="T65" i="11"/>
  <c r="AM64" i="11"/>
  <c r="AO64" i="11"/>
  <c r="T64" i="11"/>
  <c r="AM63" i="11"/>
  <c r="AO63" i="11"/>
  <c r="T63" i="11"/>
  <c r="W50" i="11"/>
  <c r="AM47" i="11"/>
  <c r="AO47" i="11"/>
  <c r="T47" i="11"/>
  <c r="AM46" i="11"/>
  <c r="AO46" i="11"/>
  <c r="T46" i="11"/>
  <c r="AM45" i="11"/>
  <c r="AO45" i="11"/>
  <c r="T45" i="11"/>
  <c r="AM44" i="11"/>
  <c r="AO44" i="11"/>
  <c r="T44" i="11"/>
  <c r="AM43" i="11"/>
  <c r="AO43" i="11"/>
  <c r="T43" i="11"/>
  <c r="AM42" i="11"/>
  <c r="AO42" i="11"/>
  <c r="T42" i="11"/>
  <c r="AM41" i="11"/>
  <c r="AO41" i="11"/>
  <c r="T41" i="11"/>
  <c r="AM40" i="11"/>
  <c r="AO40" i="11"/>
  <c r="T40" i="11"/>
  <c r="AM39" i="11"/>
  <c r="AO39" i="11"/>
  <c r="T39" i="11"/>
  <c r="AM38" i="11"/>
  <c r="AO38" i="11"/>
  <c r="T38" i="11"/>
  <c r="AM37" i="11"/>
  <c r="AO37" i="11"/>
  <c r="T37" i="11"/>
  <c r="AM36" i="11"/>
  <c r="AO36" i="11"/>
  <c r="T36" i="11"/>
  <c r="AM35" i="11"/>
  <c r="AO35" i="11"/>
  <c r="T35" i="11"/>
  <c r="AM34" i="11"/>
  <c r="AO34" i="11"/>
  <c r="T34" i="11"/>
  <c r="AM33" i="11"/>
  <c r="AO33" i="11"/>
  <c r="T33" i="11"/>
  <c r="AM32" i="11"/>
  <c r="AO32" i="11"/>
  <c r="T32" i="11"/>
  <c r="AM31" i="11"/>
  <c r="AO31" i="11"/>
  <c r="T31" i="11"/>
  <c r="AM30" i="11"/>
  <c r="AO30" i="11"/>
  <c r="T30" i="11"/>
  <c r="AM29" i="11"/>
  <c r="AO29" i="11"/>
  <c r="T29" i="11"/>
  <c r="AM28" i="11"/>
  <c r="AO28" i="11"/>
  <c r="T28" i="11"/>
  <c r="AD15" i="11"/>
  <c r="AC15" i="11"/>
  <c r="AB15" i="11"/>
  <c r="AA15" i="11"/>
  <c r="Z15" i="11"/>
  <c r="Y15" i="11"/>
  <c r="W15" i="11"/>
  <c r="AO12" i="11"/>
  <c r="T12" i="11"/>
  <c r="AO11" i="11"/>
  <c r="T11" i="11"/>
  <c r="AO10" i="11"/>
  <c r="T10" i="11"/>
  <c r="AO9" i="11"/>
  <c r="T9" i="11"/>
  <c r="AO8" i="11"/>
  <c r="T8" i="11"/>
  <c r="AO7" i="11"/>
  <c r="T7" i="11"/>
  <c r="AO6" i="11"/>
  <c r="T6" i="11"/>
  <c r="AO5" i="11"/>
  <c r="T5" i="11"/>
  <c r="AE147" i="11"/>
  <c r="AM4" i="10"/>
  <c r="BU158" i="10"/>
  <c r="BT158" i="10"/>
  <c r="BS158" i="10"/>
  <c r="BR158" i="10"/>
  <c r="BQ158" i="10"/>
  <c r="BP158" i="10"/>
  <c r="AJ151" i="10"/>
  <c r="AI151" i="10"/>
  <c r="AH151" i="10"/>
  <c r="AG151" i="10"/>
  <c r="AF151" i="10"/>
  <c r="AE151" i="10"/>
  <c r="AD151" i="10"/>
  <c r="AL148" i="10"/>
  <c r="AA148" i="10"/>
  <c r="AL147" i="10"/>
  <c r="AA147" i="10"/>
  <c r="AL146" i="10"/>
  <c r="AA146" i="10"/>
  <c r="AL145" i="10"/>
  <c r="AA145" i="10"/>
  <c r="AL144" i="10"/>
  <c r="AA144" i="10"/>
  <c r="AL143" i="10"/>
  <c r="AA143" i="10"/>
  <c r="BU136" i="10"/>
  <c r="BT136" i="10"/>
  <c r="BS136" i="10"/>
  <c r="BR136" i="10"/>
  <c r="BQ136" i="10"/>
  <c r="BP136" i="10"/>
  <c r="AJ129" i="10"/>
  <c r="AI129" i="10"/>
  <c r="AH129" i="10"/>
  <c r="AG129" i="10"/>
  <c r="AF129" i="10"/>
  <c r="AE129" i="10"/>
  <c r="AD129" i="10"/>
  <c r="AL126" i="10"/>
  <c r="AA126" i="10"/>
  <c r="AL125" i="10"/>
  <c r="AA125" i="10"/>
  <c r="AL124" i="10"/>
  <c r="AA124" i="10"/>
  <c r="AL123" i="10"/>
  <c r="AA123" i="10"/>
  <c r="AL122" i="10"/>
  <c r="AA122" i="10"/>
  <c r="AL121" i="10"/>
  <c r="AA121" i="10"/>
  <c r="AL120" i="10"/>
  <c r="AA120" i="10"/>
  <c r="BU113" i="10"/>
  <c r="BT113" i="10"/>
  <c r="BS113" i="10"/>
  <c r="BR113" i="10"/>
  <c r="BQ113" i="10"/>
  <c r="BP113" i="10"/>
  <c r="AJ106" i="10"/>
  <c r="AI106" i="10"/>
  <c r="AH106" i="10"/>
  <c r="AG106" i="10"/>
  <c r="AF106" i="10"/>
  <c r="AE106" i="10"/>
  <c r="AD106" i="10"/>
  <c r="AL103" i="10"/>
  <c r="AA103" i="10"/>
  <c r="AL102" i="10"/>
  <c r="AA102" i="10"/>
  <c r="AL101" i="10"/>
  <c r="AA101" i="10"/>
  <c r="AL100" i="10"/>
  <c r="AA100" i="10"/>
  <c r="AL99" i="10"/>
  <c r="AA99" i="10"/>
  <c r="AL98" i="10"/>
  <c r="AA98" i="10"/>
  <c r="AL97" i="10"/>
  <c r="AA97" i="10"/>
  <c r="AL96" i="10"/>
  <c r="AA96" i="10"/>
  <c r="BU90" i="10"/>
  <c r="BT90" i="10"/>
  <c r="BS90" i="10"/>
  <c r="BR90" i="10"/>
  <c r="BQ90" i="10"/>
  <c r="BP90" i="10"/>
  <c r="AJ83" i="10"/>
  <c r="AI83" i="10"/>
  <c r="AH83" i="10"/>
  <c r="AG83" i="10"/>
  <c r="AF83" i="10"/>
  <c r="AE83" i="10"/>
  <c r="AD83" i="10"/>
  <c r="AL80" i="10"/>
  <c r="AA80" i="10"/>
  <c r="AL79" i="10"/>
  <c r="AA79" i="10"/>
  <c r="AL78" i="10"/>
  <c r="AA78" i="10"/>
  <c r="AL77" i="10"/>
  <c r="AA77" i="10"/>
  <c r="AL76" i="10"/>
  <c r="AA76" i="10"/>
  <c r="AL75" i="10"/>
  <c r="AA75" i="10"/>
  <c r="AL74" i="10"/>
  <c r="AA74" i="10"/>
  <c r="AL73" i="10"/>
  <c r="AA73" i="10"/>
  <c r="AL72" i="10"/>
  <c r="AA72" i="10"/>
  <c r="AL71" i="10"/>
  <c r="AA71" i="10"/>
  <c r="AL70" i="10"/>
  <c r="AA70" i="10"/>
  <c r="AL69" i="10"/>
  <c r="AA69" i="10"/>
  <c r="AL68" i="10"/>
  <c r="AA68" i="10"/>
  <c r="AL67" i="10"/>
  <c r="AA67" i="10"/>
  <c r="AL66" i="10"/>
  <c r="AA66" i="10"/>
  <c r="AL65" i="10"/>
  <c r="AA65" i="10"/>
  <c r="AL64" i="10"/>
  <c r="AA64" i="10"/>
  <c r="AL63" i="10"/>
  <c r="AA63" i="10"/>
  <c r="BU57" i="10"/>
  <c r="BT57" i="10"/>
  <c r="BS57" i="10"/>
  <c r="BR57" i="10"/>
  <c r="BQ57" i="10"/>
  <c r="BP57" i="10"/>
  <c r="AJ50" i="10"/>
  <c r="AI50" i="10"/>
  <c r="AH50" i="10"/>
  <c r="AG50" i="10"/>
  <c r="AF50" i="10"/>
  <c r="AE50" i="10"/>
  <c r="AD50" i="10"/>
  <c r="AL47" i="10"/>
  <c r="AA47" i="10"/>
  <c r="AL46" i="10"/>
  <c r="AA46" i="10"/>
  <c r="AL45" i="10"/>
  <c r="AA45" i="10"/>
  <c r="AL44" i="10"/>
  <c r="AA44" i="10"/>
  <c r="AL43" i="10"/>
  <c r="AA43" i="10"/>
  <c r="AL42" i="10"/>
  <c r="AA42" i="10"/>
  <c r="AL41" i="10"/>
  <c r="AA41" i="10"/>
  <c r="AL40" i="10"/>
  <c r="AA40" i="10"/>
  <c r="AL39" i="10"/>
  <c r="AA39" i="10"/>
  <c r="AL38" i="10"/>
  <c r="AA38" i="10"/>
  <c r="AL37" i="10"/>
  <c r="AA37" i="10"/>
  <c r="AL36" i="10"/>
  <c r="AA36" i="10"/>
  <c r="AL35" i="10"/>
  <c r="AA35" i="10"/>
  <c r="AL34" i="10"/>
  <c r="AA34" i="10"/>
  <c r="AL33" i="10"/>
  <c r="AA33" i="10"/>
  <c r="AL32" i="10"/>
  <c r="AA32" i="10"/>
  <c r="AL31" i="10"/>
  <c r="AA31" i="10"/>
  <c r="AL30" i="10"/>
  <c r="AA30" i="10"/>
  <c r="AL29" i="10"/>
  <c r="AA29" i="10"/>
  <c r="AL28" i="10"/>
  <c r="AA28" i="10"/>
  <c r="BU22" i="10"/>
  <c r="BT22" i="10"/>
  <c r="BS22" i="10"/>
  <c r="BR22" i="10"/>
  <c r="BQ22" i="10"/>
  <c r="BP22" i="10"/>
  <c r="AJ15" i="10"/>
  <c r="AI15" i="10"/>
  <c r="AH15" i="10"/>
  <c r="AG15" i="10"/>
  <c r="AF15" i="10"/>
  <c r="AE15" i="10"/>
  <c r="AD15" i="10"/>
  <c r="AL12" i="10"/>
  <c r="AA12" i="10"/>
  <c r="AL11" i="10"/>
  <c r="AA11" i="10"/>
  <c r="AL10" i="10"/>
  <c r="AA10" i="10"/>
  <c r="AL9" i="10"/>
  <c r="AA9" i="10"/>
  <c r="AL8" i="10"/>
  <c r="AA8" i="10"/>
  <c r="AL7" i="10"/>
  <c r="AA7" i="10"/>
  <c r="AL6" i="10"/>
  <c r="AA6" i="10"/>
  <c r="AL5" i="10"/>
  <c r="AA5" i="10"/>
  <c r="AM147" i="10"/>
  <c r="AH111" i="11" l="1"/>
  <c r="AK55" i="11"/>
  <c r="AK20" i="11"/>
  <c r="AH156" i="11"/>
  <c r="AH134" i="11"/>
  <c r="AJ134" i="11"/>
  <c r="AH20" i="11"/>
  <c r="AG55" i="11"/>
  <c r="AH88" i="11"/>
  <c r="AK111" i="11"/>
  <c r="AL156" i="11"/>
  <c r="AI51" i="11"/>
  <c r="AK154" i="11"/>
  <c r="Y20" i="11"/>
  <c r="AJ18" i="11"/>
  <c r="AJ55" i="11"/>
  <c r="AL111" i="11"/>
  <c r="AI134" i="11"/>
  <c r="AH84" i="11"/>
  <c r="AG88" i="11"/>
  <c r="AJ20" i="11"/>
  <c r="AL88" i="11"/>
  <c r="AI111" i="11"/>
  <c r="AK156" i="11"/>
  <c r="AG20" i="11"/>
  <c r="AL16" i="11"/>
  <c r="AJ111" i="11"/>
  <c r="AG108" i="11"/>
  <c r="AG111" i="11"/>
  <c r="AI20" i="11"/>
  <c r="AK88" i="11"/>
  <c r="AJ156" i="11"/>
  <c r="AH55" i="11"/>
  <c r="AG134" i="11"/>
  <c r="AJ88" i="11"/>
  <c r="AL134" i="11"/>
  <c r="AI156" i="11"/>
  <c r="AI55" i="11"/>
  <c r="AJ130" i="11"/>
  <c r="AG156" i="11"/>
  <c r="AL55" i="11"/>
  <c r="AI88" i="11"/>
  <c r="AK134" i="11"/>
  <c r="AL20" i="11"/>
  <c r="AG16" i="11"/>
  <c r="AJ153" i="11"/>
  <c r="AH108" i="11"/>
  <c r="AK51" i="11"/>
  <c r="AI17" i="11"/>
  <c r="AI85" i="11"/>
  <c r="AK131" i="11"/>
  <c r="AK18" i="11"/>
  <c r="AH17" i="11"/>
  <c r="AG53" i="11"/>
  <c r="AK54" i="11"/>
  <c r="AH53" i="11"/>
  <c r="AJ51" i="11"/>
  <c r="AH87" i="11"/>
  <c r="AJ85" i="11"/>
  <c r="AG107" i="11"/>
  <c r="AJ109" i="11"/>
  <c r="AL107" i="11"/>
  <c r="AG133" i="11"/>
  <c r="AJ133" i="11"/>
  <c r="AL131" i="11"/>
  <c r="AI130" i="11"/>
  <c r="AL154" i="11"/>
  <c r="AI153" i="11"/>
  <c r="AG54" i="11"/>
  <c r="AL110" i="11"/>
  <c r="AH153" i="11"/>
  <c r="AG17" i="11"/>
  <c r="AL19" i="11"/>
  <c r="AI18" i="11"/>
  <c r="AK16" i="11"/>
  <c r="AI54" i="11"/>
  <c r="AK52" i="11"/>
  <c r="AH51" i="11"/>
  <c r="AK86" i="11"/>
  <c r="AH85" i="11"/>
  <c r="AG109" i="11"/>
  <c r="AK110" i="11"/>
  <c r="AH109" i="11"/>
  <c r="AJ107" i="11"/>
  <c r="AH133" i="11"/>
  <c r="AJ131" i="11"/>
  <c r="AG152" i="11"/>
  <c r="AJ154" i="11"/>
  <c r="AL152" i="11"/>
  <c r="AJ54" i="11"/>
  <c r="AI133" i="11"/>
  <c r="AG18" i="11"/>
  <c r="AK19" i="11"/>
  <c r="AH18" i="11"/>
  <c r="AJ16" i="11"/>
  <c r="AH54" i="11"/>
  <c r="AJ52" i="11"/>
  <c r="AG84" i="11"/>
  <c r="AJ86" i="11"/>
  <c r="AL84" i="11"/>
  <c r="AG110" i="11"/>
  <c r="AJ110" i="11"/>
  <c r="AL108" i="11"/>
  <c r="AI107" i="11"/>
  <c r="AL132" i="11"/>
  <c r="AI131" i="11"/>
  <c r="AG153" i="11"/>
  <c r="AL155" i="11"/>
  <c r="AI154" i="11"/>
  <c r="AK152" i="11"/>
  <c r="AL86" i="11"/>
  <c r="AK107" i="11"/>
  <c r="AG19" i="11"/>
  <c r="AJ19" i="11"/>
  <c r="AL17" i="11"/>
  <c r="AI16" i="11"/>
  <c r="AL53" i="11"/>
  <c r="AI52" i="11"/>
  <c r="AG85" i="11"/>
  <c r="AL87" i="11"/>
  <c r="AI86" i="11"/>
  <c r="AK84" i="11"/>
  <c r="AI110" i="11"/>
  <c r="AK108" i="11"/>
  <c r="AH107" i="11"/>
  <c r="AK132" i="11"/>
  <c r="AH131" i="11"/>
  <c r="AG154" i="11"/>
  <c r="AK155" i="11"/>
  <c r="AH154" i="11"/>
  <c r="AJ152" i="11"/>
  <c r="AL52" i="11"/>
  <c r="AI109" i="11"/>
  <c r="AI19" i="11"/>
  <c r="AK17" i="11"/>
  <c r="AH16" i="11"/>
  <c r="AK53" i="11"/>
  <c r="AH52" i="11"/>
  <c r="AG86" i="11"/>
  <c r="AK87" i="11"/>
  <c r="AH86" i="11"/>
  <c r="AJ84" i="11"/>
  <c r="AH110" i="11"/>
  <c r="AJ108" i="11"/>
  <c r="AG130" i="11"/>
  <c r="AJ132" i="11"/>
  <c r="AL130" i="11"/>
  <c r="AG155" i="11"/>
  <c r="AJ155" i="11"/>
  <c r="AL153" i="11"/>
  <c r="AI152" i="11"/>
  <c r="AH130" i="11"/>
  <c r="AH19" i="11"/>
  <c r="AJ17" i="11"/>
  <c r="AG51" i="11"/>
  <c r="AJ53" i="11"/>
  <c r="AL51" i="11"/>
  <c r="AG87" i="11"/>
  <c r="AJ87" i="11"/>
  <c r="AL85" i="11"/>
  <c r="AI84" i="11"/>
  <c r="AL109" i="11"/>
  <c r="AI108" i="11"/>
  <c r="AG131" i="11"/>
  <c r="AL133" i="11"/>
  <c r="AI132" i="11"/>
  <c r="AK130" i="11"/>
  <c r="AI155" i="11"/>
  <c r="AK153" i="11"/>
  <c r="AH152" i="11"/>
  <c r="AL18" i="11"/>
  <c r="AG52" i="11"/>
  <c r="AL54" i="11"/>
  <c r="AI53" i="11"/>
  <c r="AI87" i="11"/>
  <c r="AK85" i="11"/>
  <c r="AK109" i="11"/>
  <c r="AG132" i="11"/>
  <c r="AK133" i="11"/>
  <c r="AH132" i="11"/>
  <c r="AH155" i="11"/>
  <c r="Y156" i="11"/>
  <c r="Y88" i="11"/>
  <c r="AB55" i="11"/>
  <c r="AE69" i="11"/>
  <c r="AE77" i="11"/>
  <c r="AE32" i="11"/>
  <c r="AE11" i="11"/>
  <c r="AE29" i="11"/>
  <c r="AE8" i="11"/>
  <c r="Z134" i="11"/>
  <c r="Y134" i="11"/>
  <c r="Z156" i="11"/>
  <c r="AD111" i="11"/>
  <c r="AC55" i="11"/>
  <c r="AE6" i="11"/>
  <c r="AE40" i="11"/>
  <c r="AE12" i="11"/>
  <c r="AE120" i="11"/>
  <c r="AE98" i="11"/>
  <c r="AE5" i="11"/>
  <c r="AB20" i="11"/>
  <c r="AE34" i="11"/>
  <c r="AE42" i="11"/>
  <c r="AD55" i="11"/>
  <c r="AE63" i="11"/>
  <c r="AE71" i="11"/>
  <c r="AE79" i="11"/>
  <c r="Z88" i="11"/>
  <c r="AE100" i="11"/>
  <c r="AE122" i="11"/>
  <c r="AA134" i="11"/>
  <c r="AE144" i="11"/>
  <c r="AA156" i="11"/>
  <c r="AA20" i="11"/>
  <c r="AE10" i="11"/>
  <c r="AC20" i="11"/>
  <c r="AE31" i="11"/>
  <c r="AE39" i="11"/>
  <c r="AE47" i="11"/>
  <c r="AE68" i="11"/>
  <c r="AE76" i="11"/>
  <c r="AA88" i="11"/>
  <c r="AE97" i="11"/>
  <c r="Y111" i="11"/>
  <c r="AB134" i="11"/>
  <c r="AB156" i="11"/>
  <c r="AE7" i="11"/>
  <c r="AD20" i="11"/>
  <c r="AE28" i="11"/>
  <c r="AE36" i="11"/>
  <c r="AE44" i="11"/>
  <c r="AE65" i="11"/>
  <c r="AE73" i="11"/>
  <c r="AB88" i="11"/>
  <c r="AE102" i="11"/>
  <c r="Z111" i="11"/>
  <c r="AE124" i="11"/>
  <c r="AC134" i="11"/>
  <c r="AE146" i="11"/>
  <c r="AC156" i="11"/>
  <c r="AE33" i="11"/>
  <c r="AE41" i="11"/>
  <c r="Y55" i="11"/>
  <c r="AE70" i="11"/>
  <c r="AE78" i="11"/>
  <c r="AC88" i="11"/>
  <c r="AE99" i="11"/>
  <c r="AA111" i="11"/>
  <c r="AE121" i="11"/>
  <c r="AD134" i="11"/>
  <c r="AE143" i="11"/>
  <c r="AD156" i="11"/>
  <c r="AE9" i="11"/>
  <c r="AE30" i="11"/>
  <c r="AE38" i="11"/>
  <c r="AE46" i="11"/>
  <c r="Z55" i="11"/>
  <c r="AE67" i="11"/>
  <c r="AE75" i="11"/>
  <c r="AD88" i="11"/>
  <c r="AE96" i="11"/>
  <c r="AB111" i="11"/>
  <c r="AE126" i="11"/>
  <c r="AE148" i="11"/>
  <c r="AE35" i="11"/>
  <c r="AE43" i="11"/>
  <c r="AA55" i="11"/>
  <c r="AE64" i="11"/>
  <c r="AE72" i="11"/>
  <c r="AE80" i="11"/>
  <c r="AE101" i="11"/>
  <c r="AC111" i="11"/>
  <c r="AE123" i="11"/>
  <c r="AE145" i="11"/>
  <c r="Z20" i="11"/>
  <c r="AE37" i="11"/>
  <c r="AE45" i="11"/>
  <c r="AE66" i="11"/>
  <c r="AE74" i="11"/>
  <c r="AE103" i="11"/>
  <c r="AE125" i="11"/>
  <c r="AE88" i="10"/>
  <c r="AF156" i="10"/>
  <c r="AI55" i="10"/>
  <c r="AF88" i="10"/>
  <c r="AG20" i="10"/>
  <c r="AF134" i="10"/>
  <c r="AG134" i="10"/>
  <c r="AG156" i="10"/>
  <c r="AH20" i="10"/>
  <c r="AM5" i="10"/>
  <c r="AM71" i="10"/>
  <c r="AM34" i="10"/>
  <c r="AM122" i="10"/>
  <c r="AM63" i="10"/>
  <c r="AM100" i="10"/>
  <c r="AM42" i="10"/>
  <c r="AM79" i="10"/>
  <c r="AM10" i="10"/>
  <c r="AI20" i="10"/>
  <c r="AM31" i="10"/>
  <c r="AM39" i="10"/>
  <c r="AM47" i="10"/>
  <c r="AM68" i="10"/>
  <c r="AM76" i="10"/>
  <c r="AG88" i="10"/>
  <c r="AM97" i="10"/>
  <c r="AE111" i="10"/>
  <c r="AH134" i="10"/>
  <c r="AH156" i="10"/>
  <c r="AM7" i="10"/>
  <c r="AJ20" i="10"/>
  <c r="AM28" i="10"/>
  <c r="AM36" i="10"/>
  <c r="AM44" i="10"/>
  <c r="AM65" i="10"/>
  <c r="AM73" i="10"/>
  <c r="AH88" i="10"/>
  <c r="AM102" i="10"/>
  <c r="AF111" i="10"/>
  <c r="AM124" i="10"/>
  <c r="AI134" i="10"/>
  <c r="AM146" i="10"/>
  <c r="AI156" i="10"/>
  <c r="AJ55" i="10"/>
  <c r="AM12" i="10"/>
  <c r="AM33" i="10"/>
  <c r="AM41" i="10"/>
  <c r="AE55" i="10"/>
  <c r="AM70" i="10"/>
  <c r="AM78" i="10"/>
  <c r="AI88" i="10"/>
  <c r="AM99" i="10"/>
  <c r="AG111" i="10"/>
  <c r="AM121" i="10"/>
  <c r="AJ134" i="10"/>
  <c r="AM143" i="10"/>
  <c r="AJ156" i="10"/>
  <c r="AM38" i="10"/>
  <c r="AM46" i="10"/>
  <c r="AF55" i="10"/>
  <c r="AM67" i="10"/>
  <c r="AM75" i="10"/>
  <c r="AJ88" i="10"/>
  <c r="AM96" i="10"/>
  <c r="AH111" i="10"/>
  <c r="AM126" i="10"/>
  <c r="AM148" i="10"/>
  <c r="AM9" i="10"/>
  <c r="AM6" i="10"/>
  <c r="AE20" i="10"/>
  <c r="AM35" i="10"/>
  <c r="AM43" i="10"/>
  <c r="AG55" i="10"/>
  <c r="AM64" i="10"/>
  <c r="AM72" i="10"/>
  <c r="AM80" i="10"/>
  <c r="AM101" i="10"/>
  <c r="AI111" i="10"/>
  <c r="AM123" i="10"/>
  <c r="AM145" i="10"/>
  <c r="AM30" i="10"/>
  <c r="AM11" i="10"/>
  <c r="AF20" i="10"/>
  <c r="AM32" i="10"/>
  <c r="AM40" i="10"/>
  <c r="AH55" i="10"/>
  <c r="AM69" i="10"/>
  <c r="AM77" i="10"/>
  <c r="AM98" i="10"/>
  <c r="AJ111" i="10"/>
  <c r="AM120" i="10"/>
  <c r="AE134" i="10"/>
  <c r="AE156" i="10"/>
  <c r="AM144" i="10"/>
  <c r="AM8" i="10"/>
  <c r="AM29" i="10"/>
  <c r="AM37" i="10"/>
  <c r="AM45" i="10"/>
  <c r="AM66" i="10"/>
  <c r="AM74" i="10"/>
  <c r="AM103" i="10"/>
  <c r="AM125" i="10"/>
  <c r="BY158" i="9"/>
  <c r="BX158" i="9"/>
  <c r="BW158" i="9"/>
  <c r="BV158" i="9"/>
  <c r="BU158" i="9"/>
  <c r="BT158" i="9"/>
  <c r="AL151" i="9"/>
  <c r="AK151" i="9"/>
  <c r="AJ151" i="9"/>
  <c r="AI151" i="9"/>
  <c r="AH151" i="9"/>
  <c r="AG151" i="9"/>
  <c r="AF151" i="9"/>
  <c r="AQ148" i="9"/>
  <c r="AP148" i="9"/>
  <c r="AN148" i="9"/>
  <c r="AC148" i="9"/>
  <c r="AQ147" i="9"/>
  <c r="AP147" i="9"/>
  <c r="AN147" i="9"/>
  <c r="AC147" i="9"/>
  <c r="AQ146" i="9"/>
  <c r="AP146" i="9"/>
  <c r="AN146" i="9"/>
  <c r="AC146" i="9"/>
  <c r="AQ145" i="9"/>
  <c r="AP145" i="9"/>
  <c r="AN145" i="9"/>
  <c r="AC145" i="9"/>
  <c r="AQ144" i="9"/>
  <c r="AP144" i="9"/>
  <c r="AN144" i="9"/>
  <c r="AC144" i="9"/>
  <c r="AQ143" i="9"/>
  <c r="AP143" i="9"/>
  <c r="AN143" i="9"/>
  <c r="AC143" i="9"/>
  <c r="AH156" i="9" s="1"/>
  <c r="BY136" i="9"/>
  <c r="BX136" i="9"/>
  <c r="BW136" i="9"/>
  <c r="BV136" i="9"/>
  <c r="BU136" i="9"/>
  <c r="BT136" i="9"/>
  <c r="AL129" i="9"/>
  <c r="AK129" i="9"/>
  <c r="AJ129" i="9"/>
  <c r="AI129" i="9"/>
  <c r="AH129" i="9"/>
  <c r="AG129" i="9"/>
  <c r="AF129" i="9"/>
  <c r="AQ126" i="9"/>
  <c r="AP126" i="9"/>
  <c r="AN126" i="9"/>
  <c r="AC126" i="9"/>
  <c r="AQ125" i="9"/>
  <c r="AP125" i="9"/>
  <c r="AN125" i="9"/>
  <c r="AC125" i="9"/>
  <c r="AQ124" i="9"/>
  <c r="AP124" i="9"/>
  <c r="AN124" i="9"/>
  <c r="AC124" i="9"/>
  <c r="AQ123" i="9"/>
  <c r="AP123" i="9"/>
  <c r="AN123" i="9"/>
  <c r="AC123" i="9"/>
  <c r="AQ122" i="9"/>
  <c r="AP122" i="9"/>
  <c r="AN122" i="9"/>
  <c r="AC122" i="9"/>
  <c r="AQ121" i="9"/>
  <c r="AP121" i="9"/>
  <c r="AN121" i="9"/>
  <c r="AC121" i="9"/>
  <c r="AL134" i="9" s="1"/>
  <c r="AQ120" i="9"/>
  <c r="AP120" i="9"/>
  <c r="AN120" i="9"/>
  <c r="AC120" i="9"/>
  <c r="AH134" i="9" s="1"/>
  <c r="BY113" i="9"/>
  <c r="BX113" i="9"/>
  <c r="BW113" i="9"/>
  <c r="BV113" i="9"/>
  <c r="BU113" i="9"/>
  <c r="BT113" i="9"/>
  <c r="AL106" i="9"/>
  <c r="AK106" i="9"/>
  <c r="AJ106" i="9"/>
  <c r="AI106" i="9"/>
  <c r="AH106" i="9"/>
  <c r="AG106" i="9"/>
  <c r="AF106" i="9"/>
  <c r="AQ103" i="9"/>
  <c r="AP103" i="9"/>
  <c r="AN103" i="9"/>
  <c r="AC103" i="9"/>
  <c r="AQ102" i="9"/>
  <c r="AP102" i="9"/>
  <c r="AN102" i="9"/>
  <c r="AC102" i="9"/>
  <c r="AQ101" i="9"/>
  <c r="AP101" i="9"/>
  <c r="AN101" i="9"/>
  <c r="AC101" i="9"/>
  <c r="AQ100" i="9"/>
  <c r="AP100" i="9"/>
  <c r="AN100" i="9"/>
  <c r="AC100" i="9"/>
  <c r="AQ99" i="9"/>
  <c r="AP99" i="9"/>
  <c r="AN99" i="9"/>
  <c r="AC99" i="9"/>
  <c r="AQ98" i="9"/>
  <c r="AP98" i="9"/>
  <c r="AN98" i="9"/>
  <c r="AC98" i="9"/>
  <c r="AQ97" i="9"/>
  <c r="AP97" i="9"/>
  <c r="AO97" i="9"/>
  <c r="AN97" i="9"/>
  <c r="AC97" i="9"/>
  <c r="AQ96" i="9"/>
  <c r="AP96" i="9"/>
  <c r="AN96" i="9"/>
  <c r="AC96" i="9"/>
  <c r="BY90" i="9"/>
  <c r="BX90" i="9"/>
  <c r="BW90" i="9"/>
  <c r="BV90" i="9"/>
  <c r="BU90" i="9"/>
  <c r="BT90" i="9"/>
  <c r="AL83" i="9"/>
  <c r="AK83" i="9"/>
  <c r="AJ83" i="9"/>
  <c r="AI83" i="9"/>
  <c r="AH83" i="9"/>
  <c r="AG83" i="9"/>
  <c r="AF83" i="9"/>
  <c r="AQ80" i="9"/>
  <c r="AP80" i="9"/>
  <c r="AN80" i="9"/>
  <c r="AC80" i="9"/>
  <c r="AQ79" i="9"/>
  <c r="AP79" i="9"/>
  <c r="AO79" i="9"/>
  <c r="AN79" i="9"/>
  <c r="AC79" i="9"/>
  <c r="AQ78" i="9"/>
  <c r="AP78" i="9"/>
  <c r="AN78" i="9"/>
  <c r="AC78" i="9"/>
  <c r="AQ77" i="9"/>
  <c r="AP77" i="9"/>
  <c r="AN77" i="9"/>
  <c r="AC77" i="9"/>
  <c r="AQ76" i="9"/>
  <c r="AP76" i="9"/>
  <c r="AN76" i="9"/>
  <c r="AC76" i="9"/>
  <c r="AQ75" i="9"/>
  <c r="AP75" i="9"/>
  <c r="AN75" i="9"/>
  <c r="AC75" i="9"/>
  <c r="AQ74" i="9"/>
  <c r="AP74" i="9"/>
  <c r="AN74" i="9"/>
  <c r="AC74" i="9"/>
  <c r="AQ73" i="9"/>
  <c r="AP73" i="9"/>
  <c r="AN73" i="9"/>
  <c r="AC73" i="9"/>
  <c r="AQ72" i="9"/>
  <c r="AP72" i="9"/>
  <c r="AN72" i="9"/>
  <c r="AC72" i="9"/>
  <c r="AQ71" i="9"/>
  <c r="AP71" i="9"/>
  <c r="AO71" i="9"/>
  <c r="AN71" i="9"/>
  <c r="AC71" i="9"/>
  <c r="AQ70" i="9"/>
  <c r="AP70" i="9"/>
  <c r="AN70" i="9"/>
  <c r="AC70" i="9"/>
  <c r="AQ69" i="9"/>
  <c r="AP69" i="9"/>
  <c r="AN69" i="9"/>
  <c r="AC69" i="9"/>
  <c r="AQ68" i="9"/>
  <c r="AP68" i="9"/>
  <c r="AO68" i="9"/>
  <c r="AN68" i="9"/>
  <c r="AC68" i="9"/>
  <c r="AQ67" i="9"/>
  <c r="AP67" i="9"/>
  <c r="AN67" i="9"/>
  <c r="AC67" i="9"/>
  <c r="AQ66" i="9"/>
  <c r="AP66" i="9"/>
  <c r="AN66" i="9"/>
  <c r="AC66" i="9"/>
  <c r="AQ65" i="9"/>
  <c r="AP65" i="9"/>
  <c r="AN65" i="9"/>
  <c r="AC65" i="9"/>
  <c r="AQ64" i="9"/>
  <c r="AP64" i="9"/>
  <c r="AN64" i="9"/>
  <c r="AC64" i="9"/>
  <c r="AQ63" i="9"/>
  <c r="AP63" i="9"/>
  <c r="AN63" i="9"/>
  <c r="AC63" i="9"/>
  <c r="BY57" i="9"/>
  <c r="BX57" i="9"/>
  <c r="BW57" i="9"/>
  <c r="BV57" i="9"/>
  <c r="BU57" i="9"/>
  <c r="BT57" i="9"/>
  <c r="AL50" i="9"/>
  <c r="AK50" i="9"/>
  <c r="AJ50" i="9"/>
  <c r="AI50" i="9"/>
  <c r="AH50" i="9"/>
  <c r="AG50" i="9"/>
  <c r="AF50" i="9"/>
  <c r="AQ47" i="9"/>
  <c r="AP47" i="9"/>
  <c r="AN47" i="9"/>
  <c r="AC47" i="9"/>
  <c r="AQ46" i="9"/>
  <c r="AP46" i="9"/>
  <c r="AN46" i="9"/>
  <c r="AC46" i="9"/>
  <c r="AQ45" i="9"/>
  <c r="AP45" i="9"/>
  <c r="AN45" i="9"/>
  <c r="AC45" i="9"/>
  <c r="AQ44" i="9"/>
  <c r="AP44" i="9"/>
  <c r="AN44" i="9"/>
  <c r="AC44" i="9"/>
  <c r="AQ43" i="9"/>
  <c r="AP43" i="9"/>
  <c r="AN43" i="9"/>
  <c r="AC43" i="9"/>
  <c r="AQ42" i="9"/>
  <c r="AP42" i="9"/>
  <c r="AO42" i="9"/>
  <c r="AN42" i="9"/>
  <c r="AC42" i="9"/>
  <c r="AQ41" i="9"/>
  <c r="AP41" i="9"/>
  <c r="AN41" i="9"/>
  <c r="AC41" i="9"/>
  <c r="AQ40" i="9"/>
  <c r="AP40" i="9"/>
  <c r="AO40" i="9"/>
  <c r="AN40" i="9"/>
  <c r="AC40" i="9"/>
  <c r="AQ39" i="9"/>
  <c r="AP39" i="9"/>
  <c r="AN39" i="9"/>
  <c r="AC39" i="9"/>
  <c r="AQ38" i="9"/>
  <c r="AP38" i="9"/>
  <c r="AN38" i="9"/>
  <c r="AC38" i="9"/>
  <c r="AQ37" i="9"/>
  <c r="AP37" i="9"/>
  <c r="AN37" i="9"/>
  <c r="AC37" i="9"/>
  <c r="AQ36" i="9"/>
  <c r="AP36" i="9"/>
  <c r="AN36" i="9"/>
  <c r="AC36" i="9"/>
  <c r="AQ35" i="9"/>
  <c r="AP35" i="9"/>
  <c r="AN35" i="9"/>
  <c r="AC35" i="9"/>
  <c r="AQ34" i="9"/>
  <c r="AP34" i="9"/>
  <c r="AO34" i="9"/>
  <c r="AN34" i="9"/>
  <c r="AC34" i="9"/>
  <c r="AQ33" i="9"/>
  <c r="AP33" i="9"/>
  <c r="AN33" i="9"/>
  <c r="AC33" i="9"/>
  <c r="AQ32" i="9"/>
  <c r="AP32" i="9"/>
  <c r="AO32" i="9"/>
  <c r="AN32" i="9"/>
  <c r="AC32" i="9"/>
  <c r="AQ31" i="9"/>
  <c r="AP31" i="9"/>
  <c r="AN31" i="9"/>
  <c r="AC31" i="9"/>
  <c r="AQ30" i="9"/>
  <c r="AP30" i="9"/>
  <c r="AN30" i="9"/>
  <c r="AC30" i="9"/>
  <c r="AQ29" i="9"/>
  <c r="AP29" i="9"/>
  <c r="AN29" i="9"/>
  <c r="AC29" i="9"/>
  <c r="AQ28" i="9"/>
  <c r="AP28" i="9"/>
  <c r="AN28" i="9"/>
  <c r="AC28" i="9"/>
  <c r="BY22" i="9"/>
  <c r="BX22" i="9"/>
  <c r="BW22" i="9"/>
  <c r="BV22" i="9"/>
  <c r="BU22" i="9"/>
  <c r="BT22" i="9"/>
  <c r="AL15" i="9"/>
  <c r="AK15" i="9"/>
  <c r="AJ15" i="9"/>
  <c r="AI15" i="9"/>
  <c r="AH15" i="9"/>
  <c r="AG15" i="9"/>
  <c r="AF15" i="9"/>
  <c r="AQ12" i="9"/>
  <c r="AP12" i="9"/>
  <c r="AN12" i="9"/>
  <c r="AC12" i="9"/>
  <c r="AQ11" i="9"/>
  <c r="AP11" i="9"/>
  <c r="AN11" i="9"/>
  <c r="AC11" i="9"/>
  <c r="AQ10" i="9"/>
  <c r="AP10" i="9"/>
  <c r="AN10" i="9"/>
  <c r="AC10" i="9"/>
  <c r="AQ9" i="9"/>
  <c r="AP9" i="9"/>
  <c r="AN9" i="9"/>
  <c r="AC9" i="9"/>
  <c r="AQ8" i="9"/>
  <c r="AP8" i="9"/>
  <c r="AN8" i="9"/>
  <c r="AC8" i="9"/>
  <c r="AQ7" i="9"/>
  <c r="AP7" i="9"/>
  <c r="AN7" i="9"/>
  <c r="AC7" i="9"/>
  <c r="AQ6" i="9"/>
  <c r="AP6" i="9"/>
  <c r="AO6" i="9"/>
  <c r="AN6" i="9"/>
  <c r="AC6" i="9"/>
  <c r="AQ5" i="9"/>
  <c r="AP5" i="9"/>
  <c r="AO5" i="9"/>
  <c r="AN5" i="9"/>
  <c r="AC5" i="9"/>
  <c r="AO4" i="9"/>
  <c r="AO2" i="9"/>
  <c r="AO147" i="9" s="1"/>
  <c r="AG88" i="9" l="1"/>
  <c r="AO12" i="9"/>
  <c r="AO63" i="9"/>
  <c r="AO122" i="9"/>
  <c r="AI20" i="9"/>
  <c r="AO10" i="9"/>
  <c r="AO144" i="9"/>
  <c r="AK55" i="9"/>
  <c r="AO33" i="9"/>
  <c r="AO41" i="9"/>
  <c r="AO31" i="9"/>
  <c r="AO39" i="9"/>
  <c r="AO47" i="9"/>
  <c r="AI111" i="9"/>
  <c r="AO95" i="9"/>
  <c r="AO11" i="9"/>
  <c r="AH88" i="9"/>
  <c r="AO76" i="9"/>
  <c r="AI134" i="9"/>
  <c r="AO142" i="9"/>
  <c r="AK20" i="9"/>
  <c r="AO100" i="9"/>
  <c r="AI156" i="9"/>
  <c r="Y18" i="11"/>
  <c r="Y17" i="11"/>
  <c r="AG22" i="11"/>
  <c r="Y16" i="11"/>
  <c r="AK136" i="11"/>
  <c r="Y19" i="11"/>
  <c r="AL90" i="11"/>
  <c r="Z19" i="11"/>
  <c r="AG90" i="11"/>
  <c r="AI22" i="11"/>
  <c r="AK113" i="11"/>
  <c r="AJ158" i="11"/>
  <c r="AH57" i="11"/>
  <c r="AI113" i="11"/>
  <c r="AG136" i="11"/>
  <c r="AI90" i="11"/>
  <c r="AJ113" i="11"/>
  <c r="AH22" i="11"/>
  <c r="AL22" i="11"/>
  <c r="AJ57" i="11"/>
  <c r="AG57" i="11"/>
  <c r="AD16" i="11"/>
  <c r="AD19" i="11"/>
  <c r="AA154" i="11"/>
  <c r="Z16" i="11"/>
  <c r="AA107" i="11"/>
  <c r="AC87" i="11"/>
  <c r="AC133" i="11"/>
  <c r="Y54" i="11"/>
  <c r="AB130" i="11"/>
  <c r="Z110" i="11"/>
  <c r="AD54" i="11"/>
  <c r="AC107" i="11"/>
  <c r="Y110" i="11"/>
  <c r="AA54" i="11"/>
  <c r="Z51" i="11"/>
  <c r="Z130" i="11"/>
  <c r="AD131" i="11"/>
  <c r="AC85" i="11"/>
  <c r="Z155" i="11"/>
  <c r="Y108" i="11"/>
  <c r="AB132" i="11"/>
  <c r="Y132" i="11"/>
  <c r="Z131" i="11"/>
  <c r="Y130" i="11"/>
  <c r="AC130" i="11"/>
  <c r="AC108" i="11"/>
  <c r="Y131" i="11"/>
  <c r="AB54" i="11"/>
  <c r="Z108" i="11"/>
  <c r="Y52" i="11"/>
  <c r="AD154" i="11"/>
  <c r="AD108" i="11"/>
  <c r="AD133" i="11"/>
  <c r="AC155" i="11"/>
  <c r="AD84" i="11"/>
  <c r="AD152" i="11"/>
  <c r="AC84" i="11"/>
  <c r="AA133" i="11"/>
  <c r="AB53" i="11"/>
  <c r="Z133" i="11"/>
  <c r="AA53" i="11"/>
  <c r="AC16" i="11"/>
  <c r="AB109" i="11"/>
  <c r="AC86" i="11"/>
  <c r="AC52" i="11"/>
  <c r="Y87" i="11"/>
  <c r="AA109" i="11"/>
  <c r="AA85" i="11"/>
  <c r="Y85" i="11"/>
  <c r="AA51" i="11"/>
  <c r="AB107" i="11"/>
  <c r="AB133" i="11"/>
  <c r="AA155" i="11"/>
  <c r="AD85" i="11"/>
  <c r="AB17" i="11"/>
  <c r="Y133" i="11"/>
  <c r="AB16" i="11"/>
  <c r="AA131" i="11"/>
  <c r="AB86" i="11"/>
  <c r="Z87" i="11"/>
  <c r="Y84" i="11"/>
  <c r="Z109" i="11"/>
  <c r="AD107" i="11"/>
  <c r="AB110" i="11"/>
  <c r="AB52" i="11"/>
  <c r="AC132" i="11"/>
  <c r="Z132" i="11"/>
  <c r="AC53" i="11"/>
  <c r="Y154" i="11"/>
  <c r="AB84" i="11"/>
  <c r="Y53" i="11"/>
  <c r="AC51" i="11"/>
  <c r="AB51" i="11"/>
  <c r="AD52" i="11"/>
  <c r="Z54" i="11"/>
  <c r="AC109" i="11"/>
  <c r="AA84" i="11"/>
  <c r="AC131" i="11"/>
  <c r="AD86" i="11"/>
  <c r="Z53" i="11"/>
  <c r="AC18" i="11"/>
  <c r="AA17" i="11"/>
  <c r="AC19" i="11"/>
  <c r="AA18" i="11"/>
  <c r="AC110" i="11"/>
  <c r="AA153" i="11"/>
  <c r="AC154" i="11"/>
  <c r="Y152" i="11"/>
  <c r="Z85" i="11"/>
  <c r="Z17" i="11"/>
  <c r="AD18" i="11"/>
  <c r="AB153" i="11"/>
  <c r="Z152" i="11"/>
  <c r="AB154" i="11"/>
  <c r="AA110" i="11"/>
  <c r="AA132" i="11"/>
  <c r="AD130" i="11"/>
  <c r="AA52" i="11"/>
  <c r="AC152" i="11"/>
  <c r="AD109" i="11"/>
  <c r="AD153" i="11"/>
  <c r="AA108" i="11"/>
  <c r="Y155" i="11"/>
  <c r="AA130" i="11"/>
  <c r="AB85" i="11"/>
  <c r="AD51" i="11"/>
  <c r="AC17" i="11"/>
  <c r="AD132" i="11"/>
  <c r="Z52" i="11"/>
  <c r="AA86" i="11"/>
  <c r="AD17" i="11"/>
  <c r="AD155" i="11"/>
  <c r="AB131" i="11"/>
  <c r="Z153" i="11"/>
  <c r="Y109" i="11"/>
  <c r="AB87" i="11"/>
  <c r="AB155" i="11"/>
  <c r="AA87" i="11"/>
  <c r="Y51" i="11"/>
  <c r="AB108" i="11"/>
  <c r="AB19" i="11"/>
  <c r="AB152" i="11"/>
  <c r="Y107" i="11"/>
  <c r="AA19" i="11"/>
  <c r="AC153" i="11"/>
  <c r="Z84" i="11"/>
  <c r="AA16" i="11"/>
  <c r="Y153" i="11"/>
  <c r="AD87" i="11"/>
  <c r="Z86" i="11"/>
  <c r="Z154" i="11"/>
  <c r="Y86" i="11"/>
  <c r="Z107" i="11"/>
  <c r="Z18" i="11"/>
  <c r="AC54" i="11"/>
  <c r="AA152" i="11"/>
  <c r="AD110" i="11"/>
  <c r="AD53" i="11"/>
  <c r="AB18" i="11"/>
  <c r="AE19" i="10"/>
  <c r="AF109" i="10"/>
  <c r="AF16" i="10"/>
  <c r="AG17" i="10"/>
  <c r="AG16" i="10"/>
  <c r="AG85" i="10"/>
  <c r="AJ133" i="10"/>
  <c r="AJ18" i="10"/>
  <c r="AI85" i="10"/>
  <c r="AH155" i="10"/>
  <c r="AI154" i="10"/>
  <c r="AE152" i="10"/>
  <c r="AE153" i="10"/>
  <c r="AI132" i="10"/>
  <c r="AG54" i="10"/>
  <c r="AH133" i="10"/>
  <c r="AE84" i="10"/>
  <c r="AI18" i="10"/>
  <c r="AE108" i="10"/>
  <c r="AI109" i="10"/>
  <c r="AE86" i="10"/>
  <c r="AJ85" i="10"/>
  <c r="AF154" i="10"/>
  <c r="AF110" i="10"/>
  <c r="AF19" i="10"/>
  <c r="AF155" i="10"/>
  <c r="AG155" i="10"/>
  <c r="AF86" i="10"/>
  <c r="AH153" i="10"/>
  <c r="AF152" i="10"/>
  <c r="AE51" i="10"/>
  <c r="AG153" i="10"/>
  <c r="AJ107" i="10"/>
  <c r="AF54" i="10"/>
  <c r="AH132" i="10"/>
  <c r="AI87" i="10"/>
  <c r="AE54" i="10"/>
  <c r="AE16" i="10"/>
  <c r="AH107" i="10"/>
  <c r="AJ152" i="10"/>
  <c r="AI84" i="10"/>
  <c r="AE154" i="10"/>
  <c r="AH84" i="10"/>
  <c r="AF53" i="10"/>
  <c r="AF51" i="10"/>
  <c r="AH54" i="10"/>
  <c r="AJ51" i="10"/>
  <c r="AG84" i="10"/>
  <c r="AJ19" i="10"/>
  <c r="AH131" i="10"/>
  <c r="AI17" i="10"/>
  <c r="AJ52" i="10"/>
  <c r="AF131" i="10"/>
  <c r="AG86" i="10"/>
  <c r="AI52" i="10"/>
  <c r="AI133" i="10"/>
  <c r="AF108" i="10"/>
  <c r="AH109" i="10"/>
  <c r="AJ110" i="10"/>
  <c r="AJ53" i="10"/>
  <c r="AE155" i="10"/>
  <c r="AI153" i="10"/>
  <c r="AG152" i="10"/>
  <c r="AE110" i="10"/>
  <c r="AI19" i="10"/>
  <c r="AI152" i="10"/>
  <c r="AJ109" i="10"/>
  <c r="AJ153" i="10"/>
  <c r="AG108" i="10"/>
  <c r="AG109" i="10"/>
  <c r="AJ108" i="10"/>
  <c r="AJ87" i="10"/>
  <c r="AH51" i="10"/>
  <c r="AH18" i="10"/>
  <c r="AE85" i="10"/>
  <c r="AG51" i="10"/>
  <c r="AF17" i="10"/>
  <c r="AG132" i="10"/>
  <c r="AH52" i="10"/>
  <c r="AI108" i="10"/>
  <c r="AG18" i="10"/>
  <c r="AH108" i="10"/>
  <c r="AH19" i="10"/>
  <c r="AH152" i="10"/>
  <c r="AE107" i="10"/>
  <c r="AG19" i="10"/>
  <c r="AI86" i="10"/>
  <c r="AI51" i="10"/>
  <c r="AH86" i="10"/>
  <c r="AJ155" i="10"/>
  <c r="AE131" i="10"/>
  <c r="AH87" i="10"/>
  <c r="AG107" i="10"/>
  <c r="AE17" i="10"/>
  <c r="AF107" i="10"/>
  <c r="AJ54" i="10"/>
  <c r="AF18" i="10"/>
  <c r="AI54" i="10"/>
  <c r="AE18" i="10"/>
  <c r="AE53" i="10"/>
  <c r="AF130" i="10"/>
  <c r="AG131" i="10"/>
  <c r="AE130" i="10"/>
  <c r="AG130" i="10"/>
  <c r="AI131" i="10"/>
  <c r="AE133" i="10"/>
  <c r="AF85" i="10"/>
  <c r="AH154" i="10"/>
  <c r="AG110" i="10"/>
  <c r="AF132" i="10"/>
  <c r="AI53" i="10"/>
  <c r="AG133" i="10"/>
  <c r="AH53" i="10"/>
  <c r="AJ16" i="10"/>
  <c r="AF133" i="10"/>
  <c r="AG53" i="10"/>
  <c r="AI16" i="10"/>
  <c r="AJ132" i="10"/>
  <c r="AH16" i="10"/>
  <c r="AF153" i="10"/>
  <c r="AE109" i="10"/>
  <c r="AH85" i="10"/>
  <c r="AJ86" i="10"/>
  <c r="AF84" i="10"/>
  <c r="AI155" i="10"/>
  <c r="AJ84" i="10"/>
  <c r="AJ130" i="10"/>
  <c r="AG52" i="10"/>
  <c r="AE132" i="10"/>
  <c r="AF52" i="10"/>
  <c r="AJ131" i="10"/>
  <c r="AE52" i="10"/>
  <c r="AJ154" i="10"/>
  <c r="AH110" i="10"/>
  <c r="AH17" i="10"/>
  <c r="AI107" i="10"/>
  <c r="AG154" i="10"/>
  <c r="AG87" i="10"/>
  <c r="AI130" i="10"/>
  <c r="AF87" i="10"/>
  <c r="AJ17" i="10"/>
  <c r="AH130" i="10"/>
  <c r="AE87" i="10"/>
  <c r="AI110" i="10"/>
  <c r="AJ156" i="9"/>
  <c r="AJ20" i="9"/>
  <c r="AG111" i="9"/>
  <c r="AJ134" i="9"/>
  <c r="AO7" i="9"/>
  <c r="AL16" i="9" s="1"/>
  <c r="AL20" i="9"/>
  <c r="AO28" i="9"/>
  <c r="AH53" i="9" s="1"/>
  <c r="AO36" i="9"/>
  <c r="AO44" i="9"/>
  <c r="AO65" i="9"/>
  <c r="AO73" i="9"/>
  <c r="AJ88" i="9"/>
  <c r="AO102" i="9"/>
  <c r="AH111" i="9"/>
  <c r="AO124" i="9"/>
  <c r="AK134" i="9"/>
  <c r="AO146" i="9"/>
  <c r="AJ154" i="9" s="1"/>
  <c r="AK156" i="9"/>
  <c r="AG55" i="9"/>
  <c r="AO70" i="9"/>
  <c r="AO78" i="9"/>
  <c r="AK88" i="9"/>
  <c r="AO99" i="9"/>
  <c r="AO119" i="9"/>
  <c r="AO121" i="9"/>
  <c r="AO143" i="9"/>
  <c r="AG153" i="9" s="1"/>
  <c r="AL156" i="9"/>
  <c r="AL17" i="9"/>
  <c r="AI88" i="9"/>
  <c r="AO9" i="9"/>
  <c r="AH17" i="9"/>
  <c r="AO30" i="9"/>
  <c r="AO38" i="9"/>
  <c r="AO46" i="9"/>
  <c r="AH55" i="9"/>
  <c r="AO67" i="9"/>
  <c r="AO75" i="9"/>
  <c r="AL88" i="9"/>
  <c r="AO96" i="9"/>
  <c r="AJ107" i="9" s="1"/>
  <c r="AJ111" i="9"/>
  <c r="AO126" i="9"/>
  <c r="AO148" i="9"/>
  <c r="AG20" i="9"/>
  <c r="AO35" i="9"/>
  <c r="AO43" i="9"/>
  <c r="AI55" i="9"/>
  <c r="AO62" i="9"/>
  <c r="AO64" i="9"/>
  <c r="AH87" i="9" s="1"/>
  <c r="AO72" i="9"/>
  <c r="AO80" i="9"/>
  <c r="AO101" i="9"/>
  <c r="AK111" i="9"/>
  <c r="AO123" i="9"/>
  <c r="AO145" i="9"/>
  <c r="AH153" i="9" s="1"/>
  <c r="AL155" i="9"/>
  <c r="AH19" i="9"/>
  <c r="AL55" i="9"/>
  <c r="AO77" i="9"/>
  <c r="AO98" i="9"/>
  <c r="AL111" i="9"/>
  <c r="AO120" i="9"/>
  <c r="AG132" i="9" s="1"/>
  <c r="AG134" i="9"/>
  <c r="AG152" i="9"/>
  <c r="AK154" i="9"/>
  <c r="AG156" i="9"/>
  <c r="AH20" i="9"/>
  <c r="AJ55" i="9"/>
  <c r="AO69" i="9"/>
  <c r="AO8" i="9"/>
  <c r="AI16" i="9"/>
  <c r="AK17" i="9"/>
  <c r="AG19" i="9"/>
  <c r="AO27" i="9"/>
  <c r="AO29" i="9"/>
  <c r="AO37" i="9"/>
  <c r="AO45" i="9"/>
  <c r="AO66" i="9"/>
  <c r="AO74" i="9"/>
  <c r="AO103" i="9"/>
  <c r="AO125" i="9"/>
  <c r="AG130" i="9" s="1"/>
  <c r="AH130" i="9"/>
  <c r="AJ131" i="9"/>
  <c r="AJ153" i="9"/>
  <c r="AG18" i="9" l="1"/>
  <c r="AJ53" i="9"/>
  <c r="AK18" i="9"/>
  <c r="AJ18" i="9"/>
  <c r="AH152" i="9"/>
  <c r="AI153" i="9"/>
  <c r="AH110" i="9"/>
  <c r="AI131" i="9"/>
  <c r="AL51" i="9"/>
  <c r="AH109" i="9"/>
  <c r="AI19" i="9"/>
  <c r="AL22" i="9"/>
  <c r="AG154" i="9"/>
  <c r="AK155" i="9"/>
  <c r="AH85" i="9"/>
  <c r="AI17" i="9"/>
  <c r="AL108" i="9"/>
  <c r="AI110" i="9"/>
  <c r="AI154" i="9"/>
  <c r="AG108" i="9"/>
  <c r="AK16" i="9"/>
  <c r="AL18" i="9"/>
  <c r="AL19" i="9"/>
  <c r="AH90" i="11"/>
  <c r="AK22" i="11"/>
  <c r="AK57" i="11"/>
  <c r="AL158" i="11"/>
  <c r="AJ90" i="11"/>
  <c r="AH113" i="11"/>
  <c r="AJ136" i="11"/>
  <c r="AG113" i="11"/>
  <c r="AI136" i="11"/>
  <c r="AJ22" i="11"/>
  <c r="AI57" i="11"/>
  <c r="AL113" i="11"/>
  <c r="AK90" i="11"/>
  <c r="AL136" i="11"/>
  <c r="AK158" i="11"/>
  <c r="AH158" i="11"/>
  <c r="AG158" i="11"/>
  <c r="AI158" i="11"/>
  <c r="AH136" i="11"/>
  <c r="AL57" i="11"/>
  <c r="Y113" i="11"/>
  <c r="Z113" i="11"/>
  <c r="AB57" i="11"/>
  <c r="Z57" i="11"/>
  <c r="AA158" i="11"/>
  <c r="AC113" i="11"/>
  <c r="Y136" i="11"/>
  <c r="AC136" i="11"/>
  <c r="AB158" i="11"/>
  <c r="AB136" i="11"/>
  <c r="AD136" i="11"/>
  <c r="Z22" i="11"/>
  <c r="Z136" i="11"/>
  <c r="Y57" i="11"/>
  <c r="AA113" i="11"/>
  <c r="AD57" i="11"/>
  <c r="AA90" i="11"/>
  <c r="Y90" i="11"/>
  <c r="AA22" i="11"/>
  <c r="AA136" i="11"/>
  <c r="Y158" i="11"/>
  <c r="Y22" i="11"/>
  <c r="AB113" i="11"/>
  <c r="AC90" i="11"/>
  <c r="AA57" i="11"/>
  <c r="AD158" i="11"/>
  <c r="Z90" i="11"/>
  <c r="AB22" i="11"/>
  <c r="AC22" i="11"/>
  <c r="AD90" i="11"/>
  <c r="Z158" i="11"/>
  <c r="AC57" i="11"/>
  <c r="AD113" i="11"/>
  <c r="AC158" i="11"/>
  <c r="AB90" i="11"/>
  <c r="AD22" i="11"/>
  <c r="AF158" i="10"/>
  <c r="AE57" i="10"/>
  <c r="AI136" i="10"/>
  <c r="AF22" i="10"/>
  <c r="AE158" i="10"/>
  <c r="AG22" i="10"/>
  <c r="AH136" i="10"/>
  <c r="AF113" i="10"/>
  <c r="AG90" i="10"/>
  <c r="AI22" i="10"/>
  <c r="AE22" i="10"/>
  <c r="AH158" i="10"/>
  <c r="AG57" i="10"/>
  <c r="AE90" i="10"/>
  <c r="AG158" i="10"/>
  <c r="AJ22" i="10"/>
  <c r="AJ57" i="10"/>
  <c r="AH113" i="10"/>
  <c r="AI113" i="10"/>
  <c r="AG136" i="10"/>
  <c r="AH57" i="10"/>
  <c r="AF57" i="10"/>
  <c r="AE136" i="10"/>
  <c r="AI57" i="10"/>
  <c r="AJ90" i="10"/>
  <c r="AI158" i="10"/>
  <c r="AH90" i="10"/>
  <c r="AH22" i="10"/>
  <c r="AF136" i="10"/>
  <c r="AJ136" i="10"/>
  <c r="AF90" i="10"/>
  <c r="AG113" i="10"/>
  <c r="AE113" i="10"/>
  <c r="AI90" i="10"/>
  <c r="AJ113" i="10"/>
  <c r="AJ158" i="10"/>
  <c r="AI54" i="9"/>
  <c r="AK131" i="9"/>
  <c r="AJ133" i="9"/>
  <c r="AH132" i="9"/>
  <c r="AL130" i="9"/>
  <c r="AI130" i="9"/>
  <c r="AH133" i="9"/>
  <c r="AL131" i="9"/>
  <c r="AJ130" i="9"/>
  <c r="AG133" i="9"/>
  <c r="AG109" i="9"/>
  <c r="AK84" i="9"/>
  <c r="AK130" i="9"/>
  <c r="AG53" i="9"/>
  <c r="AG86" i="9"/>
  <c r="AK86" i="9"/>
  <c r="AL86" i="9"/>
  <c r="AK51" i="9"/>
  <c r="AJ17" i="9"/>
  <c r="AK107" i="9"/>
  <c r="AG16" i="9"/>
  <c r="AG155" i="9"/>
  <c r="AJ155" i="9"/>
  <c r="AH154" i="9"/>
  <c r="AL152" i="9"/>
  <c r="AK153" i="9"/>
  <c r="AI152" i="9"/>
  <c r="AH155" i="9"/>
  <c r="AH158" i="9" s="1"/>
  <c r="AL153" i="9"/>
  <c r="AJ152" i="9"/>
  <c r="AI155" i="9"/>
  <c r="AL85" i="9"/>
  <c r="AG87" i="9"/>
  <c r="AL154" i="9"/>
  <c r="AJ110" i="9"/>
  <c r="AL133" i="9"/>
  <c r="AK133" i="9"/>
  <c r="AL107" i="9"/>
  <c r="AJ109" i="9"/>
  <c r="AK109" i="9"/>
  <c r="AH108" i="9"/>
  <c r="AG110" i="9"/>
  <c r="AK108" i="9"/>
  <c r="AI107" i="9"/>
  <c r="AI108" i="9"/>
  <c r="AL110" i="9"/>
  <c r="AG107" i="9"/>
  <c r="AL53" i="9"/>
  <c r="AK19" i="9"/>
  <c r="AJ84" i="9"/>
  <c r="AJ51" i="9"/>
  <c r="AH54" i="9"/>
  <c r="AL52" i="9"/>
  <c r="AL57" i="9" s="1"/>
  <c r="AJ52" i="9"/>
  <c r="AH51" i="9"/>
  <c r="AK53" i="9"/>
  <c r="AI52" i="9"/>
  <c r="AG51" i="9"/>
  <c r="AI84" i="9"/>
  <c r="AH18" i="9"/>
  <c r="AH52" i="9"/>
  <c r="AG52" i="9"/>
  <c r="AJ132" i="9"/>
  <c r="AK87" i="9"/>
  <c r="AG54" i="9"/>
  <c r="AJ85" i="9"/>
  <c r="AI132" i="9"/>
  <c r="AG17" i="9"/>
  <c r="AK152" i="9"/>
  <c r="AL109" i="9"/>
  <c r="AI53" i="9"/>
  <c r="AI109" i="9"/>
  <c r="AG158" i="9"/>
  <c r="AI85" i="9"/>
  <c r="AH131" i="9"/>
  <c r="AH136" i="9" s="1"/>
  <c r="AI86" i="9"/>
  <c r="AK52" i="9"/>
  <c r="AJ54" i="9"/>
  <c r="AG131" i="9"/>
  <c r="AG136" i="9" s="1"/>
  <c r="AJ87" i="9"/>
  <c r="AI18" i="9"/>
  <c r="AJ108" i="9"/>
  <c r="AJ19" i="9"/>
  <c r="AH16" i="9"/>
  <c r="AH22" i="9" s="1"/>
  <c r="AG84" i="9"/>
  <c r="AK132" i="9"/>
  <c r="AL87" i="9"/>
  <c r="AG85" i="9"/>
  <c r="AI51" i="9"/>
  <c r="AJ16" i="9"/>
  <c r="AJ22" i="9" s="1"/>
  <c r="AH86" i="9"/>
  <c r="AK85" i="9"/>
  <c r="AH107" i="9"/>
  <c r="AL54" i="9"/>
  <c r="AL132" i="9"/>
  <c r="AK22" i="9"/>
  <c r="AL84" i="9"/>
  <c r="AH84" i="9"/>
  <c r="AH90" i="9" s="1"/>
  <c r="AI87" i="9"/>
  <c r="AK54" i="9"/>
  <c r="AI133" i="9"/>
  <c r="AJ86" i="9"/>
  <c r="AK110" i="9"/>
  <c r="AG90" i="9" l="1"/>
  <c r="AJ113" i="9"/>
  <c r="AH113" i="9"/>
  <c r="AI22" i="9"/>
  <c r="AK158" i="9"/>
  <c r="AG22" i="9"/>
  <c r="AJ158" i="9"/>
  <c r="AI136" i="9"/>
  <c r="AL90" i="9"/>
  <c r="AI113" i="9"/>
  <c r="AK113" i="9"/>
  <c r="AK136" i="9"/>
  <c r="AL136" i="9"/>
  <c r="AI57" i="9"/>
  <c r="AI90" i="9"/>
  <c r="AJ57" i="9"/>
  <c r="AI158" i="9"/>
  <c r="AK90" i="9"/>
  <c r="AG57" i="9"/>
  <c r="AJ90" i="9"/>
  <c r="AK57" i="9"/>
  <c r="AL158" i="9"/>
  <c r="AJ136" i="9"/>
  <c r="AH57" i="9"/>
  <c r="AG113" i="9"/>
  <c r="AL113" i="9"/>
</calcChain>
</file>

<file path=xl/sharedStrings.xml><?xml version="1.0" encoding="utf-8"?>
<sst xmlns="http://schemas.openxmlformats.org/spreadsheetml/2006/main" count="2001" uniqueCount="235">
  <si>
    <t>CAS-Nr.</t>
  </si>
  <si>
    <t>NG [µg/L]</t>
  </si>
  <si>
    <t>BG [µg/L]</t>
  </si>
  <si>
    <t>GSchV_limits</t>
  </si>
  <si>
    <t>OZ CQC (AA-EQS) [(µg/l]</t>
  </si>
  <si>
    <t>OZ AQC (MAC-EQS) [(µg/l]</t>
  </si>
  <si>
    <t>Acesulfam-K</t>
  </si>
  <si>
    <t>55589-62-3</t>
  </si>
  <si>
    <t>Acrinathrin</t>
  </si>
  <si>
    <t>Bentazon</t>
  </si>
  <si>
    <t>25057-89-0</t>
  </si>
  <si>
    <t>Azoxystrobinsäure</t>
  </si>
  <si>
    <t>Bifenthrin</t>
  </si>
  <si>
    <t>82657-04-3</t>
  </si>
  <si>
    <t>Chloridazon-desphenyl</t>
  </si>
  <si>
    <t>6339-19-1</t>
  </si>
  <si>
    <t>Chloridazon-methyl-desphenyl</t>
  </si>
  <si>
    <t>17254-80-7</t>
  </si>
  <si>
    <t>Chlorpyrifos</t>
  </si>
  <si>
    <t>2921-88-2</t>
  </si>
  <si>
    <t>Chlorpyrifos-methyl</t>
  </si>
  <si>
    <t>5598-13-0</t>
  </si>
  <si>
    <t>Chlorothalonil Metabolit R417888</t>
  </si>
  <si>
    <t>37223-69-1</t>
  </si>
  <si>
    <t>Cyfluthrin</t>
  </si>
  <si>
    <t>68359-37-5</t>
  </si>
  <si>
    <t>Chlorothalonil Metabolit R471811</t>
  </si>
  <si>
    <t>Cypermethrin</t>
  </si>
  <si>
    <t>52315-07-8</t>
  </si>
  <si>
    <t>Deltamethrin</t>
  </si>
  <si>
    <t>52918-63-5</t>
  </si>
  <si>
    <t>DEET (Diethyltoluamid)</t>
  </si>
  <si>
    <t>134-62-3</t>
  </si>
  <si>
    <t>Empenthrin</t>
  </si>
  <si>
    <t>Dimethachlor CGA 369873</t>
  </si>
  <si>
    <t>Fipronil</t>
  </si>
  <si>
    <t>Dimethachlor-ESA</t>
  </si>
  <si>
    <t>lambda-Cyhalothrin</t>
  </si>
  <si>
    <t>91465-08-6</t>
  </si>
  <si>
    <t>Dimethenamid-ESA</t>
  </si>
  <si>
    <t>MCPA</t>
  </si>
  <si>
    <t>94-74-6</t>
  </si>
  <si>
    <t>Metazachlor ESA</t>
  </si>
  <si>
    <t>172960-62-2</t>
  </si>
  <si>
    <t>Metolachlor-ESA</t>
  </si>
  <si>
    <t>171118-09-5</t>
  </si>
  <si>
    <t>Fenvalerat</t>
  </si>
  <si>
    <t>Metolachlor-OXA</t>
  </si>
  <si>
    <t>152019-73-3</t>
  </si>
  <si>
    <t>Metolachlor</t>
  </si>
  <si>
    <t>51218-45-2</t>
  </si>
  <si>
    <t>Tefluthrin</t>
  </si>
  <si>
    <t>Metolachlor CGA 368208</t>
  </si>
  <si>
    <t>Metolachlor NOA 413173</t>
  </si>
  <si>
    <t>Nicosulfuron AUSN</t>
  </si>
  <si>
    <t>Terbuthylazin CGA 324007</t>
  </si>
  <si>
    <t>Terbuthylazin CSCD 648241</t>
  </si>
  <si>
    <t>Mecoprop</t>
  </si>
  <si>
    <t>7085-19-0</t>
  </si>
  <si>
    <t>general limits applied</t>
  </si>
  <si>
    <t>Organische Verunreinigung</t>
  </si>
  <si>
    <t>Höchstwert</t>
  </si>
  <si>
    <t>[µg/L]</t>
  </si>
  <si>
    <t>OZ</t>
  </si>
  <si>
    <t>HW</t>
  </si>
  <si>
    <t>x</t>
  </si>
  <si>
    <t>DEET</t>
  </si>
  <si>
    <t xml:space="preserve">Diclofenac </t>
  </si>
  <si>
    <t>Transflutrhin</t>
  </si>
  <si>
    <t>nr_ME</t>
  </si>
  <si>
    <t xml:space="preserve"> </t>
  </si>
  <si>
    <t>79538-32-2</t>
  </si>
  <si>
    <t>&gt;Anf</t>
  </si>
  <si>
    <t>NG&lt;x&lt;BG</t>
  </si>
  <si>
    <t>do not! select below here</t>
  </si>
  <si>
    <t>Originalmesswerte auf der Bestimmungsgrenze wurden</t>
  </si>
  <si>
    <t>&lt;</t>
  </si>
  <si>
    <t>&gt;=BG</t>
  </si>
  <si>
    <t>Anf&lt;x&lt;BG</t>
  </si>
  <si>
    <t>5-14</t>
  </si>
  <si>
    <t>30-51</t>
  </si>
  <si>
    <t>68-108</t>
  </si>
  <si>
    <t>123-141</t>
  </si>
  <si>
    <t>159-167</t>
  </si>
  <si>
    <t>183-199</t>
  </si>
  <si>
    <t>OK</t>
  </si>
  <si>
    <t>2,4-D</t>
  </si>
  <si>
    <t>94-75-7</t>
  </si>
  <si>
    <t>3,5,6-trichloro-2-pyridinol</t>
  </si>
  <si>
    <t>6515-38-4</t>
  </si>
  <si>
    <t>Azithromycin</t>
  </si>
  <si>
    <t>83905-01-5</t>
  </si>
  <si>
    <t>Clothianidin</t>
  </si>
  <si>
    <t>210880-92-5</t>
  </si>
  <si>
    <t>Chlorothalonilsulfonsäure</t>
  </si>
  <si>
    <t>Propyzamid</t>
  </si>
  <si>
    <t>23950-58-5</t>
  </si>
  <si>
    <t>Metalaxyl</t>
  </si>
  <si>
    <t>57837-19-1</t>
  </si>
  <si>
    <t>ignorierte Substanzen2020</t>
  </si>
  <si>
    <t>nicht als relevante Metabolite klassifiziert 2020</t>
  </si>
  <si>
    <t>ignorierte Substanzen2021</t>
  </si>
  <si>
    <t>nicht als relevante Metabolite klassifiziert 2021</t>
  </si>
  <si>
    <t>Rechtliches zu Chlorothalonil Metabolit R417888</t>
  </si>
  <si>
    <t>24.08.20</t>
  </si>
  <si>
    <t>https://entscheide.weblaw.ch/cache.php?link=24-08-2020-b-3340-2020&amp;sel_lang=en</t>
  </si>
  <si>
    <t>https://www.bvger.ch/de/newsroom/medienmitteilungen/chlorothalonil-zweite-zwischenverfuegung-1074</t>
  </si>
  <si>
    <t>15.02.21</t>
  </si>
  <si>
    <t>https://www.bvger.ch/media-releases/72a6532e-5960-41bc-be5f-c460ba32067b/de/b-3340_2020_web.pdf</t>
  </si>
  <si>
    <t>relevanz</t>
  </si>
  <si>
    <t>https://www.bafu.admin.ch/dam/bafu/de/dokumente/wasser/fachinfo-daten/naqua-pflanzenschutzmittel-im-grundwasser-2017.pdf.download.pdf/NAQUA_PSM_Grundwasser_2022_de.pdf</t>
  </si>
  <si>
    <t>3,5,6-trichloro-2-pyridinol?</t>
  </si>
  <si>
    <t>Campaign</t>
  </si>
  <si>
    <t>CAS</t>
  </si>
  <si>
    <t>Substance</t>
  </si>
  <si>
    <t>Date</t>
  </si>
  <si>
    <t>Location</t>
  </si>
  <si>
    <t>Sample</t>
  </si>
  <si>
    <t>&lt; BG</t>
  </si>
  <si>
    <t>Value [µg/kg]</t>
  </si>
  <si>
    <t>LOQ</t>
  </si>
  <si>
    <t>20-0568_Ergebnisse_Biotope_März-2020.xls</t>
  </si>
  <si>
    <t>Chatzensee</t>
  </si>
  <si>
    <t>K2860</t>
  </si>
  <si>
    <t>20-0728_Ergebnisse_Biotope_31.03.2020.xls</t>
  </si>
  <si>
    <t>K2055</t>
  </si>
  <si>
    <t>20-0878_Resultate_Biotope_Ökotoxzentrum.xls</t>
  </si>
  <si>
    <t>K3480</t>
  </si>
  <si>
    <t>76437-51-9</t>
  </si>
  <si>
    <t>20200810_Ergebnisse_Biotope_Mai-Juni.xls</t>
  </si>
  <si>
    <t>K4021</t>
  </si>
  <si>
    <t>20-1686_Ergebnisse_Biotope_Juli-inkl-GC-MSMS.xls</t>
  </si>
  <si>
    <t>K4483</t>
  </si>
  <si>
    <t>Eigental - Riede</t>
  </si>
  <si>
    <t>K2859</t>
  </si>
  <si>
    <t>K2056</t>
  </si>
  <si>
    <t>K3481</t>
  </si>
  <si>
    <t>K3951</t>
  </si>
  <si>
    <t>K4022</t>
  </si>
  <si>
    <t>K4484</t>
  </si>
  <si>
    <t>Räubrichseen</t>
  </si>
  <si>
    <t>K2861</t>
  </si>
  <si>
    <t>K2057</t>
  </si>
  <si>
    <t>K3482</t>
  </si>
  <si>
    <t>K4023</t>
  </si>
  <si>
    <t>n.a.</t>
  </si>
  <si>
    <t>K4485</t>
  </si>
  <si>
    <t>Steinbruch Andil</t>
  </si>
  <si>
    <t>K2856</t>
  </si>
  <si>
    <t>K2052</t>
  </si>
  <si>
    <t>K3477</t>
  </si>
  <si>
    <t>K3947</t>
  </si>
  <si>
    <t>K4018</t>
  </si>
  <si>
    <t>K4480</t>
  </si>
  <si>
    <t>Steinbruch Arlesheim</t>
  </si>
  <si>
    <t>K2858</t>
  </si>
  <si>
    <t>K2054</t>
  </si>
  <si>
    <t>K3479</t>
  </si>
  <si>
    <t>K3948</t>
  </si>
  <si>
    <t>K4019</t>
  </si>
  <si>
    <t>K4482</t>
  </si>
  <si>
    <t>Ziegelei Oberwil</t>
  </si>
  <si>
    <t>K2857</t>
  </si>
  <si>
    <t>K2053</t>
  </si>
  <si>
    <t>K3478</t>
  </si>
  <si>
    <t>K3949</t>
  </si>
  <si>
    <t>K4020</t>
  </si>
  <si>
    <t>K4481</t>
  </si>
  <si>
    <t>04/03/2020</t>
  </si>
  <si>
    <t>31/03/2020</t>
  </si>
  <si>
    <t>29/04/2020</t>
  </si>
  <si>
    <t>25/05/2020</t>
  </si>
  <si>
    <t>23/06/2020</t>
  </si>
  <si>
    <t>21/07/2020</t>
  </si>
  <si>
    <t>aber Deltamethrin &lt; BG!</t>
  </si>
  <si>
    <t>Juli DEET und 3,5,6-trichloro-2-pyridinol als NG&lt;x&lt;BG gezählt?</t>
  </si>
  <si>
    <t>juni Chrorothalonilsulfonsäure metabolit ignoriert</t>
  </si>
  <si>
    <t>hat sich verändert auf  0.02/0.05 im Mai Juni</t>
  </si>
  <si>
    <t xml:space="preserve">aber auch </t>
  </si>
  <si>
    <t>M-0462.3-A</t>
  </si>
  <si>
    <t>M-0500.1-A</t>
  </si>
  <si>
    <t>jedoch in den Werten immer 0.05 als &lt;BG angegeben</t>
  </si>
  <si>
    <t>in Werten 0.02 angegeben</t>
  </si>
  <si>
    <t>ohne Ergebnisunterschied</t>
  </si>
  <si>
    <t>jedoch 0.02 angegeben</t>
  </si>
  <si>
    <t>not PPP, wastewatermarker</t>
  </si>
  <si>
    <t>Total</t>
  </si>
  <si>
    <t>SUMPRODUCT(($A5:$A12&lt;&gt;"x")*($C5:$C12&lt;&gt;"x")*(S5:S12&lt;&gt;"&lt;")*(E5:E12&gt;$M5:$M12))</t>
  </si>
  <si>
    <t>SUMPRODUCT((E5:E12&gt;=$L5:$L12)*($A5:$A12&lt;&gt;"x")*($C5:$C12&lt;&gt;"x")*(S5:S12&lt;&gt;"&lt;")*(E5:E12&lt;=$M5:$M12))</t>
  </si>
  <si>
    <t>SUMPRODUCT(($A5:$A12&lt;&gt;"x")*($C5:$C12&lt;&gt;"x")*(E5:E12&gt;0)*(S5:S12="&lt;")*(E5:E12&lt;=$M5:$M12))</t>
  </si>
  <si>
    <t>SUMPRODUCT(($A5:$A12="x")*(E5:E12&gt;0))</t>
  </si>
  <si>
    <t>SUMPRODUCT(($A5:$A12&lt;&gt;"x")*($C5:$C12&lt;&gt;"x")*(S5:S12="&lt;")*(E5:E12&gt;$M5:$M12))</t>
  </si>
  <si>
    <t>Name</t>
  </si>
  <si>
    <t>Link</t>
  </si>
  <si>
    <t>GSchV</t>
  </si>
  <si>
    <t>https://www.fedlex.admin.ch/eli/cc/1998/2863_2863_2863/de</t>
  </si>
  <si>
    <t>Relevanz von Pflanzenschutzmittel-Metaboliten im Grund- und Trinkwasser Jan/2021</t>
  </si>
  <si>
    <t>https://www.blw.admin.ch/dam/blw/de/dokumente/Nachhaltige%20Produktion/Pflanzenschutz/Pflanzenschutzmittel/Nachhaltige%20Anwendung%20und%20Risikoreduktion/Schutz%20des%20Grundwassers/listen_metaboliten_dezember_2020.pdf.download.pdf/Relevanz%20von%20Pflanzenschutzmittel-Metaboliten%20im%20Grund-%20und%20Trinkwasser_202012.pdf</t>
  </si>
  <si>
    <t>Relevanz von Pflanzenschutzmittel-Metaboliten im Grund- und Trinkwasser  Jan/2020</t>
  </si>
  <si>
    <t>https://www.beobachter.ch/sites/default/files/Relevanz%20von%20Pflanzenschutz-Metaboliten%20im%20Grund-%20und%20Trinkwasser%20%282%29.pdf</t>
  </si>
  <si>
    <t>SUMPRODUCT(($A5:$A14&lt;&gt;"x")*($C5:$C14&lt;&gt;"x")*(E5:E14&gt;0)*(V5:V14="&lt;")*(E5:E14&lt;=$O5:$O14)*(E5:E14&lt;=$P5:$P14))</t>
  </si>
  <si>
    <t>Eigental - Riede HW</t>
  </si>
  <si>
    <t>Chatzensee HW</t>
  </si>
  <si>
    <t>Ziegelei Oberwil HW</t>
  </si>
  <si>
    <t>Räubrichseen HW</t>
  </si>
  <si>
    <t>Steinbruch Andil HW</t>
  </si>
  <si>
    <t>Steinbruch Arlesheim HW</t>
  </si>
  <si>
    <t>Graph OZ</t>
  </si>
  <si>
    <t>Graph HW</t>
  </si>
  <si>
    <t>Original HW</t>
  </si>
  <si>
    <t>Im Juli nr_ME  3,5,6-trichloro-2-pyridinol ignoriert</t>
  </si>
  <si>
    <t>Metabolite of herbicide triclopyr, insecticides chlorpyrifos and chlorpyrifos-methyl</t>
  </si>
  <si>
    <t>nicht in liste</t>
  </si>
  <si>
    <r>
      <t xml:space="preserve">Metolachlor CGA 368208 </t>
    </r>
    <r>
      <rPr>
        <sz val="8"/>
        <color theme="1"/>
        <rFont val="Calibri"/>
        <family val="2"/>
        <scheme val="minor"/>
      </rPr>
      <t>(=Acetochlor sulfonic acid)</t>
    </r>
  </si>
  <si>
    <t>Achtung:</t>
  </si>
  <si>
    <t xml:space="preserve"> hier sind nicht die "nicht relevant"en Metabolite sondern die nicht als relevant eingestuften zusammengefasst</t>
  </si>
  <si>
    <t>Here matrix for Values below LOQ</t>
  </si>
  <si>
    <t>GSchV_limits;OZ CQC (AA-EQS) [(µg/l]</t>
  </si>
  <si>
    <t>select right which limits to apply</t>
  </si>
  <si>
    <t>Chlorothanlonil metabolit Juli BG anders gewertet</t>
  </si>
  <si>
    <t>im Juni Chlorothalonil Metabolit R471811 BG anders gewertet</t>
  </si>
  <si>
    <t>Comments only for GSchV applicable</t>
  </si>
  <si>
    <t>Filter unused</t>
  </si>
  <si>
    <t>Here values from HW graphics</t>
  </si>
  <si>
    <t>(in red the differences to OZ)</t>
  </si>
  <si>
    <t>additional information =&gt;</t>
  </si>
  <si>
    <t>ignored</t>
  </si>
  <si>
    <t>Graph OZ with GSchV_limits</t>
  </si>
  <si>
    <t>Graph OZ with OZ CQC (AA-EQS) [(µg/l]</t>
  </si>
  <si>
    <t>04/03</t>
  </si>
  <si>
    <t>31/03</t>
  </si>
  <si>
    <t>29/04</t>
  </si>
  <si>
    <t>25/05</t>
  </si>
  <si>
    <t>23/06</t>
  </si>
  <si>
    <t>21/07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</si>
</sst>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4D4D4C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sz val="8"/>
      <color rgb="FF000000"/>
      <name val="Segoe UI"/>
      <family val="2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1" fontId="0" fillId="0" borderId="5" xfId="0" applyNumberFormat="1" applyBorder="1"/>
    <xf numFmtId="11" fontId="0" fillId="0" borderId="6" xfId="0" applyNumberFormat="1" applyBorder="1"/>
    <xf numFmtId="0" fontId="0" fillId="0" borderId="7" xfId="0" applyBorder="1"/>
    <xf numFmtId="0" fontId="0" fillId="0" borderId="8" xfId="0" applyBorder="1"/>
    <xf numFmtId="11" fontId="0" fillId="0" borderId="8" xfId="0" applyNumberFormat="1" applyBorder="1"/>
    <xf numFmtId="0" fontId="0" fillId="0" borderId="9" xfId="0" applyBorder="1"/>
    <xf numFmtId="0" fontId="1" fillId="0" borderId="5" xfId="0" applyFont="1" applyBorder="1"/>
    <xf numFmtId="0" fontId="1" fillId="0" borderId="8" xfId="0" applyFont="1" applyBorder="1"/>
    <xf numFmtId="0" fontId="1" fillId="0" borderId="0" xfId="0" applyFont="1"/>
    <xf numFmtId="0" fontId="2" fillId="0" borderId="4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0" borderId="13" xfId="0" applyFont="1" applyBorder="1"/>
    <xf numFmtId="0" fontId="0" fillId="3" borderId="0" xfId="0" applyFill="1"/>
    <xf numFmtId="0" fontId="0" fillId="4" borderId="0" xfId="0" applyFill="1"/>
    <xf numFmtId="0" fontId="0" fillId="6" borderId="0" xfId="0" applyFill="1"/>
    <xf numFmtId="0" fontId="0" fillId="7" borderId="0" xfId="0" applyFill="1"/>
    <xf numFmtId="0" fontId="2" fillId="0" borderId="0" xfId="0" applyFont="1" applyAlignment="1">
      <alignment horizontal="center"/>
    </xf>
    <xf numFmtId="49" fontId="0" fillId="0" borderId="0" xfId="0" applyNumberForma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8" fillId="0" borderId="0" xfId="0" applyFont="1"/>
    <xf numFmtId="0" fontId="4" fillId="0" borderId="18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19" xfId="0" applyBorder="1"/>
    <xf numFmtId="0" fontId="0" fillId="0" borderId="18" xfId="0" applyBorder="1"/>
    <xf numFmtId="0" fontId="0" fillId="0" borderId="0" xfId="0" applyBorder="1"/>
    <xf numFmtId="0" fontId="0" fillId="11" borderId="19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4" fontId="0" fillId="0" borderId="0" xfId="0" applyNumberFormat="1"/>
    <xf numFmtId="2" fontId="0" fillId="0" borderId="5" xfId="0" applyNumberFormat="1" applyBorder="1"/>
    <xf numFmtId="2" fontId="1" fillId="0" borderId="5" xfId="0" applyNumberFormat="1" applyFont="1" applyBorder="1"/>
    <xf numFmtId="0" fontId="9" fillId="0" borderId="0" xfId="0" applyFont="1"/>
    <xf numFmtId="2" fontId="9" fillId="0" borderId="5" xfId="0" applyNumberFormat="1" applyFont="1" applyBorder="1"/>
    <xf numFmtId="0" fontId="9" fillId="0" borderId="5" xfId="0" applyFont="1" applyBorder="1"/>
    <xf numFmtId="0" fontId="7" fillId="9" borderId="0" xfId="0" applyFont="1" applyFill="1"/>
    <xf numFmtId="0" fontId="7" fillId="5" borderId="0" xfId="0" applyFont="1" applyFill="1"/>
    <xf numFmtId="17" fontId="0" fillId="0" borderId="0" xfId="0" applyNumberFormat="1"/>
    <xf numFmtId="0" fontId="10" fillId="0" borderId="0" xfId="1"/>
    <xf numFmtId="0" fontId="0" fillId="2" borderId="0" xfId="0" applyFont="1" applyFill="1"/>
    <xf numFmtId="0" fontId="0" fillId="10" borderId="0" xfId="0" applyFill="1"/>
    <xf numFmtId="0" fontId="0" fillId="8" borderId="0" xfId="0" applyFill="1"/>
    <xf numFmtId="0" fontId="0" fillId="12" borderId="0" xfId="0" applyFill="1"/>
    <xf numFmtId="0" fontId="8" fillId="12" borderId="2" xfId="0" applyFont="1" applyFill="1" applyBorder="1"/>
    <xf numFmtId="0" fontId="8" fillId="12" borderId="5" xfId="0" applyFont="1" applyFill="1" applyBorder="1" applyAlignment="1">
      <alignment horizontal="center"/>
    </xf>
    <xf numFmtId="0" fontId="8" fillId="12" borderId="0" xfId="0" applyFont="1" applyFill="1"/>
    <xf numFmtId="0" fontId="8" fillId="12" borderId="14" xfId="0" applyFont="1" applyFill="1" applyBorder="1"/>
    <xf numFmtId="0" fontId="0" fillId="14" borderId="0" xfId="0" applyFill="1"/>
    <xf numFmtId="0" fontId="14" fillId="8" borderId="0" xfId="0" applyFont="1" applyFill="1"/>
    <xf numFmtId="0" fontId="12" fillId="14" borderId="0" xfId="0" applyFont="1" applyFill="1"/>
    <xf numFmtId="0" fontId="17" fillId="14" borderId="0" xfId="0" applyFont="1" applyFill="1" applyBorder="1" applyAlignment="1"/>
    <xf numFmtId="0" fontId="18" fillId="10" borderId="0" xfId="0" applyFont="1" applyFill="1"/>
    <xf numFmtId="0" fontId="14" fillId="3" borderId="0" xfId="0" applyFont="1" applyFill="1"/>
    <xf numFmtId="0" fontId="0" fillId="14" borderId="18" xfId="0" applyFill="1" applyBorder="1"/>
    <xf numFmtId="0" fontId="0" fillId="14" borderId="0" xfId="0" applyFill="1" applyBorder="1"/>
    <xf numFmtId="0" fontId="0" fillId="14" borderId="19" xfId="0" applyFill="1" applyBorder="1"/>
    <xf numFmtId="0" fontId="12" fillId="14" borderId="23" xfId="0" applyFont="1" applyFill="1" applyBorder="1"/>
    <xf numFmtId="0" fontId="0" fillId="14" borderId="24" xfId="0" applyFill="1" applyBorder="1"/>
    <xf numFmtId="0" fontId="2" fillId="14" borderId="3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3" fillId="14" borderId="1" xfId="0" applyFont="1" applyFill="1" applyBorder="1"/>
    <xf numFmtId="0" fontId="0" fillId="14" borderId="10" xfId="0" applyFill="1" applyBorder="1"/>
    <xf numFmtId="0" fontId="2" fillId="14" borderId="5" xfId="0" applyFont="1" applyFill="1" applyBorder="1" applyAlignment="1">
      <alignment horizontal="center"/>
    </xf>
    <xf numFmtId="0" fontId="2" fillId="14" borderId="4" xfId="0" applyFont="1" applyFill="1" applyBorder="1"/>
    <xf numFmtId="0" fontId="5" fillId="14" borderId="5" xfId="0" applyFont="1" applyFill="1" applyBorder="1" applyAlignment="1">
      <alignment horizontal="center"/>
    </xf>
    <xf numFmtId="0" fontId="5" fillId="14" borderId="2" xfId="0" applyFont="1" applyFill="1" applyBorder="1"/>
    <xf numFmtId="0" fontId="0" fillId="14" borderId="5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14" borderId="4" xfId="0" applyFill="1" applyBorder="1"/>
    <xf numFmtId="0" fontId="0" fillId="14" borderId="0" xfId="0" applyFill="1" applyAlignment="1">
      <alignment horizontal="center"/>
    </xf>
    <xf numFmtId="0" fontId="1" fillId="14" borderId="5" xfId="0" applyFont="1" applyFill="1" applyBorder="1" applyAlignment="1">
      <alignment horizontal="center"/>
    </xf>
    <xf numFmtId="0" fontId="2" fillId="14" borderId="0" xfId="0" applyFont="1" applyFill="1"/>
    <xf numFmtId="0" fontId="2" fillId="14" borderId="0" xfId="0" applyFont="1" applyFill="1" applyAlignment="1">
      <alignment horizontal="center"/>
    </xf>
    <xf numFmtId="0" fontId="0" fillId="14" borderId="0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7" fillId="9" borderId="26" xfId="0" applyFont="1" applyFill="1" applyBorder="1"/>
    <xf numFmtId="0" fontId="7" fillId="5" borderId="26" xfId="0" applyFont="1" applyFill="1" applyBorder="1"/>
    <xf numFmtId="0" fontId="0" fillId="7" borderId="26" xfId="0" applyFill="1" applyBorder="1"/>
    <xf numFmtId="0" fontId="0" fillId="3" borderId="26" xfId="0" applyFill="1" applyBorder="1"/>
    <xf numFmtId="0" fontId="0" fillId="4" borderId="26" xfId="0" applyFill="1" applyBorder="1"/>
    <xf numFmtId="0" fontId="0" fillId="14" borderId="1" xfId="0" applyFill="1" applyBorder="1"/>
    <xf numFmtId="0" fontId="5" fillId="14" borderId="5" xfId="0" applyFont="1" applyFill="1" applyBorder="1"/>
    <xf numFmtId="0" fontId="0" fillId="14" borderId="5" xfId="0" applyFill="1" applyBorder="1"/>
    <xf numFmtId="0" fontId="6" fillId="14" borderId="5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15" fillId="14" borderId="18" xfId="0" applyFont="1" applyFill="1" applyBorder="1"/>
    <xf numFmtId="0" fontId="7" fillId="9" borderId="0" xfId="0" applyFont="1" applyFill="1" applyBorder="1" applyAlignment="1">
      <alignment horizontal="right"/>
    </xf>
    <xf numFmtId="0" fontId="0" fillId="9" borderId="0" xfId="0" applyFill="1" applyBorder="1"/>
    <xf numFmtId="0" fontId="18" fillId="14" borderId="0" xfId="0" applyFont="1" applyFill="1"/>
    <xf numFmtId="49" fontId="2" fillId="14" borderId="5" xfId="0" applyNumberFormat="1" applyFont="1" applyFill="1" applyBorder="1" applyAlignment="1">
      <alignment horizontal="center"/>
    </xf>
    <xf numFmtId="0" fontId="5" fillId="14" borderId="5" xfId="0" applyFont="1" applyFill="1" applyBorder="1" applyAlignment="1">
      <alignment wrapText="1"/>
    </xf>
    <xf numFmtId="0" fontId="2" fillId="14" borderId="6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19" fillId="14" borderId="0" xfId="0" applyFont="1" applyFill="1" applyBorder="1" applyAlignment="1"/>
    <xf numFmtId="0" fontId="0" fillId="14" borderId="4" xfId="0" applyFont="1" applyFill="1" applyBorder="1"/>
    <xf numFmtId="0" fontId="13" fillId="13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60"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E945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corrected'!$AD$15</c:f>
          <c:strCache>
            <c:ptCount val="1"/>
            <c:pt idx="0">
              <c:v>Chatzensee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corrected'!$AD$16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corrected'!$AE$16:$AJ$16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D-4471-A517-95D55220494D}"/>
            </c:ext>
          </c:extLst>
        </c:ser>
        <c:ser>
          <c:idx val="1"/>
          <c:order val="1"/>
          <c:tx>
            <c:strRef>
              <c:f>'Habitats 2020 corrected'!$AD$17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corrected'!$AE$17:$AJ$17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D-4471-A517-95D55220494D}"/>
            </c:ext>
          </c:extLst>
        </c:ser>
        <c:ser>
          <c:idx val="2"/>
          <c:order val="2"/>
          <c:tx>
            <c:strRef>
              <c:f>'Habitats 2020 corrected'!$AD$18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corrected'!$AE$18:$AJ$18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DD-4471-A517-95D55220494D}"/>
            </c:ext>
          </c:extLst>
        </c:ser>
        <c:ser>
          <c:idx val="3"/>
          <c:order val="3"/>
          <c:tx>
            <c:strRef>
              <c:f>'Habitats 2020 corrected'!$AD$19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corrected'!$AE$19:$AJ$19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DD-4471-A517-95D55220494D}"/>
            </c:ext>
          </c:extLst>
        </c:ser>
        <c:ser>
          <c:idx val="4"/>
          <c:order val="4"/>
          <c:tx>
            <c:strRef>
              <c:f>'Habitats 2020 corrected'!$AD$20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corrected'!$AE$20:$AJ$20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DD-4471-A517-95D552204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corrected'!$AD$26</c:f>
          <c:strCache>
            <c:ptCount val="1"/>
            <c:pt idx="0">
              <c:v>Eigental - Riede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corrected'!$AD$51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corrected'!$AE$51:$AJ$51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6-428F-9FFE-D43A46D62EA4}"/>
            </c:ext>
          </c:extLst>
        </c:ser>
        <c:ser>
          <c:idx val="1"/>
          <c:order val="1"/>
          <c:tx>
            <c:strRef>
              <c:f>'Habitats 2020 corrected'!$AD$52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corrected'!$AE$52:$AJ$52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6-428F-9FFE-D43A46D62EA4}"/>
            </c:ext>
          </c:extLst>
        </c:ser>
        <c:ser>
          <c:idx val="2"/>
          <c:order val="2"/>
          <c:tx>
            <c:strRef>
              <c:f>'Habitats 2020 corrected'!$AD$53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corrected'!$AE$53:$AJ$53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6-428F-9FFE-D43A46D62EA4}"/>
            </c:ext>
          </c:extLst>
        </c:ser>
        <c:ser>
          <c:idx val="3"/>
          <c:order val="3"/>
          <c:tx>
            <c:strRef>
              <c:f>'Habitats 2020 corrected'!$AD$54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corrected'!$AE$54:$AJ$54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36-428F-9FFE-D43A46D62EA4}"/>
            </c:ext>
          </c:extLst>
        </c:ser>
        <c:ser>
          <c:idx val="4"/>
          <c:order val="4"/>
          <c:tx>
            <c:strRef>
              <c:f>'Habitats 2020 corrected'!$AD$55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corrected'!$AE$55:$AJ$55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36-428F-9FFE-D43A46D62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corrected'!$AD$61</c:f>
          <c:strCache>
            <c:ptCount val="1"/>
            <c:pt idx="0">
              <c:v>Ziegelei Oberwil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corrected'!$AD$84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corrected'!$AE$84:$AJ$84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5-4D9D-8947-527EE079F931}"/>
            </c:ext>
          </c:extLst>
        </c:ser>
        <c:ser>
          <c:idx val="1"/>
          <c:order val="1"/>
          <c:tx>
            <c:strRef>
              <c:f>'Habitats 2020 corrected'!$AD$85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corrected'!$AE$85:$AJ$85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5-4D9D-8947-527EE079F931}"/>
            </c:ext>
          </c:extLst>
        </c:ser>
        <c:ser>
          <c:idx val="2"/>
          <c:order val="2"/>
          <c:tx>
            <c:strRef>
              <c:f>'Habitats 2020 corrected'!$AD$86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corrected'!$AE$86:$AJ$86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5-4D9D-8947-527EE079F931}"/>
            </c:ext>
          </c:extLst>
        </c:ser>
        <c:ser>
          <c:idx val="3"/>
          <c:order val="3"/>
          <c:tx>
            <c:strRef>
              <c:f>'Habitats 2020 corrected'!$AD$87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corrected'!$AE$87:$AJ$87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5-4D9D-8947-527EE079F931}"/>
            </c:ext>
          </c:extLst>
        </c:ser>
        <c:ser>
          <c:idx val="4"/>
          <c:order val="4"/>
          <c:tx>
            <c:strRef>
              <c:f>'Habitats 2020 corrected'!$AD$88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corrected'!$AE$88:$AJ$88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75-4D9D-8947-527EE079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corrected'!$AD$94</c:f>
          <c:strCache>
            <c:ptCount val="1"/>
            <c:pt idx="0">
              <c:v>Räubrichseen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corrected'!$AD$107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corrected'!$AE$107:$AJ$107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D-47B4-B060-A1F48E8810AF}"/>
            </c:ext>
          </c:extLst>
        </c:ser>
        <c:ser>
          <c:idx val="1"/>
          <c:order val="1"/>
          <c:tx>
            <c:strRef>
              <c:f>'Habitats 2020 corrected'!$AD$108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corrected'!$AE$108:$AJ$108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D-47B4-B060-A1F48E8810AF}"/>
            </c:ext>
          </c:extLst>
        </c:ser>
        <c:ser>
          <c:idx val="2"/>
          <c:order val="2"/>
          <c:tx>
            <c:strRef>
              <c:f>'Habitats 2020 corrected'!$AD$109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corrected'!$AE$109:$AJ$109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D-47B4-B060-A1F48E8810AF}"/>
            </c:ext>
          </c:extLst>
        </c:ser>
        <c:ser>
          <c:idx val="3"/>
          <c:order val="3"/>
          <c:tx>
            <c:strRef>
              <c:f>'Habitats 2020 corrected'!$AD$110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corrected'!$AE$110:$AJ$110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D-47B4-B060-A1F48E8810AF}"/>
            </c:ext>
          </c:extLst>
        </c:ser>
        <c:ser>
          <c:idx val="4"/>
          <c:order val="4"/>
          <c:tx>
            <c:strRef>
              <c:f>'Habitats 2020 corrected'!$AD$111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corrected'!$AE$111:$AJ$111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D-47B4-B060-A1F48E881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corrected'!$AD$118</c:f>
          <c:strCache>
            <c:ptCount val="1"/>
            <c:pt idx="0">
              <c:v>Steinbruch Andil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corrected'!$AD$130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corrected'!$AE$130:$AJ$130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5-4222-96A1-A408D08873C9}"/>
            </c:ext>
          </c:extLst>
        </c:ser>
        <c:ser>
          <c:idx val="1"/>
          <c:order val="1"/>
          <c:tx>
            <c:strRef>
              <c:f>'Habitats 2020 corrected'!$AD$131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corrected'!$AE$131:$AJ$131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5-4222-96A1-A408D08873C9}"/>
            </c:ext>
          </c:extLst>
        </c:ser>
        <c:ser>
          <c:idx val="2"/>
          <c:order val="2"/>
          <c:tx>
            <c:strRef>
              <c:f>'Habitats 2020 corrected'!$AD$132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corrected'!$AE$132:$AJ$132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75-4222-96A1-A408D08873C9}"/>
            </c:ext>
          </c:extLst>
        </c:ser>
        <c:ser>
          <c:idx val="3"/>
          <c:order val="3"/>
          <c:tx>
            <c:strRef>
              <c:f>'Habitats 2020 corrected'!$AD$133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corrected'!$AE$133:$AJ$133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75-4222-96A1-A408D08873C9}"/>
            </c:ext>
          </c:extLst>
        </c:ser>
        <c:ser>
          <c:idx val="4"/>
          <c:order val="4"/>
          <c:tx>
            <c:strRef>
              <c:f>'Habitats 2020 corrected'!$AD$134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corrected'!$AE$134:$AJ$134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75-4222-96A1-A408D0887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corrected'!$AD$141</c:f>
          <c:strCache>
            <c:ptCount val="1"/>
            <c:pt idx="0">
              <c:v>Steinbruch Arlesheim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corrected'!$AD$152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corrected'!$AE$152:$AJ$152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5-4C4B-AFA0-1A190D06F6DF}"/>
            </c:ext>
          </c:extLst>
        </c:ser>
        <c:ser>
          <c:idx val="1"/>
          <c:order val="1"/>
          <c:tx>
            <c:strRef>
              <c:f>'Habitats 2020 corrected'!$AD$153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corrected'!$AE$153:$AJ$153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5-4C4B-AFA0-1A190D06F6DF}"/>
            </c:ext>
          </c:extLst>
        </c:ser>
        <c:ser>
          <c:idx val="2"/>
          <c:order val="2"/>
          <c:tx>
            <c:strRef>
              <c:f>'Habitats 2020 corrected'!$AD$154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corrected'!$AE$154:$AJ$154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5-4C4B-AFA0-1A190D06F6DF}"/>
            </c:ext>
          </c:extLst>
        </c:ser>
        <c:ser>
          <c:idx val="3"/>
          <c:order val="3"/>
          <c:tx>
            <c:strRef>
              <c:f>'Habitats 2020 corrected'!$AD$155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corrected'!$AE$155:$AJ$155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05-4C4B-AFA0-1A190D06F6DF}"/>
            </c:ext>
          </c:extLst>
        </c:ser>
        <c:ser>
          <c:idx val="4"/>
          <c:order val="4"/>
          <c:tx>
            <c:strRef>
              <c:f>'Habitats 2020 corrected'!$AD$156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corrected'!$AE$15:$AJ$15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corrected'!$AE$156:$AJ$156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05-4C4B-AFA0-1A190D06F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corrected'!$BO$50</c:f>
          <c:strCache>
            <c:ptCount val="1"/>
            <c:pt idx="0">
              <c:v>Eigental - Riede HW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corrected'!$BO$51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corrected'!$BP$50:$BU$50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corrected'!$BP$51:$BU$51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76-4914-8B71-582EF0970052}"/>
            </c:ext>
          </c:extLst>
        </c:ser>
        <c:ser>
          <c:idx val="1"/>
          <c:order val="1"/>
          <c:tx>
            <c:strRef>
              <c:f>'Habitats 2020 corrected'!$BO$52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corrected'!$BP$50:$BU$50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corrected'!$BP$52:$BU$52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76-4914-8B71-582EF0970052}"/>
            </c:ext>
          </c:extLst>
        </c:ser>
        <c:ser>
          <c:idx val="2"/>
          <c:order val="2"/>
          <c:tx>
            <c:strRef>
              <c:f>'Habitats 2020 corrected'!$BO$53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corrected'!$BP$50:$BU$50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corrected'!$BP$53:$BU$53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76-4914-8B71-582EF0970052}"/>
            </c:ext>
          </c:extLst>
        </c:ser>
        <c:ser>
          <c:idx val="3"/>
          <c:order val="3"/>
          <c:tx>
            <c:strRef>
              <c:f>'Habitats 2020 corrected'!$BO$54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corrected'!$BP$50:$BU$50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corrected'!$BP$54:$BU$54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76-4914-8B71-582EF0970052}"/>
            </c:ext>
          </c:extLst>
        </c:ser>
        <c:ser>
          <c:idx val="4"/>
          <c:order val="4"/>
          <c:tx>
            <c:strRef>
              <c:f>'Habitats 2020 corrected'!$BO$55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corrected'!$BP$50:$BU$50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corrected'!$BP$55:$BU$55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76-4914-8B71-582EF0970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corrected'!$BO$15</c:f>
          <c:strCache>
            <c:ptCount val="1"/>
            <c:pt idx="0">
              <c:v>Chatzensee HW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corrected'!$BO$16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corrected'!$BP$15:$BU$15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corrected'!$BP$16:$BU$16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B-4E17-B0B2-3C740192ADB6}"/>
            </c:ext>
          </c:extLst>
        </c:ser>
        <c:ser>
          <c:idx val="1"/>
          <c:order val="1"/>
          <c:tx>
            <c:strRef>
              <c:f>'Habitats 2020 corrected'!$BO$17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corrected'!$BP$15:$BU$15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corrected'!$BP$17:$BU$17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B-4E17-B0B2-3C740192ADB6}"/>
            </c:ext>
          </c:extLst>
        </c:ser>
        <c:ser>
          <c:idx val="2"/>
          <c:order val="2"/>
          <c:tx>
            <c:strRef>
              <c:f>'Habitats 2020 corrected'!$BO$18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corrected'!$BP$15:$BU$15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corrected'!$BP$18:$BU$18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2B-4E17-B0B2-3C740192ADB6}"/>
            </c:ext>
          </c:extLst>
        </c:ser>
        <c:ser>
          <c:idx val="3"/>
          <c:order val="3"/>
          <c:tx>
            <c:strRef>
              <c:f>'Habitats 2020 corrected'!$BO$19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corrected'!$BP$15:$BU$15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corrected'!$BP$19:$BU$19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2B-4E17-B0B2-3C740192ADB6}"/>
            </c:ext>
          </c:extLst>
        </c:ser>
        <c:ser>
          <c:idx val="4"/>
          <c:order val="4"/>
          <c:tx>
            <c:strRef>
              <c:f>'Habitats 2020 corrected'!$BO$20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corrected'!$BP$15:$BU$15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corrected'!$BP$20:$BU$20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B-4E17-B0B2-3C740192A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corrected'!$BO$83</c:f>
          <c:strCache>
            <c:ptCount val="1"/>
            <c:pt idx="0">
              <c:v>Ziegelei Oberwil HW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corrected'!$BO$84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corrected'!$BP$83:$BU$83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corrected'!$BP$84:$BU$84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0-400F-A69F-0C443C16DC53}"/>
            </c:ext>
          </c:extLst>
        </c:ser>
        <c:ser>
          <c:idx val="1"/>
          <c:order val="1"/>
          <c:tx>
            <c:strRef>
              <c:f>'Habitats 2020 corrected'!$BO$85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corrected'!$BP$83:$BU$83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corrected'!$BP$85:$BU$85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0-400F-A69F-0C443C16DC53}"/>
            </c:ext>
          </c:extLst>
        </c:ser>
        <c:ser>
          <c:idx val="2"/>
          <c:order val="2"/>
          <c:tx>
            <c:strRef>
              <c:f>'Habitats 2020 corrected'!$BO$86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corrected'!$BP$83:$BU$83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corrected'!$BP$86:$BU$86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80-400F-A69F-0C443C16DC53}"/>
            </c:ext>
          </c:extLst>
        </c:ser>
        <c:ser>
          <c:idx val="3"/>
          <c:order val="3"/>
          <c:tx>
            <c:strRef>
              <c:f>'Habitats 2020 corrected'!$BO$87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corrected'!$BP$83:$BU$83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corrected'!$BP$87:$BU$87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80-400F-A69F-0C443C16DC53}"/>
            </c:ext>
          </c:extLst>
        </c:ser>
        <c:ser>
          <c:idx val="4"/>
          <c:order val="4"/>
          <c:tx>
            <c:strRef>
              <c:f>'Habitats 2020 corrected'!$BO$88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corrected'!$BP$83:$BU$83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corrected'!$BP$88:$BU$88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80-400F-A69F-0C443C16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corrected'!$BO$106</c:f>
          <c:strCache>
            <c:ptCount val="1"/>
            <c:pt idx="0">
              <c:v>Räubrichseen HW</c:v>
            </c:pt>
          </c:strCache>
        </c:strRef>
      </c:tx>
      <c:layout>
        <c:manualLayout>
          <c:xMode val="edge"/>
          <c:yMode val="edge"/>
          <c:x val="0.37412746407158853"/>
          <c:y val="8.09418572969562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corrected'!$BO$107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corrected'!$BP$106:$BU$106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corrected'!$BP$107:$BU$107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9-47B5-B3E0-5165F71DFFEB}"/>
            </c:ext>
          </c:extLst>
        </c:ser>
        <c:ser>
          <c:idx val="1"/>
          <c:order val="1"/>
          <c:tx>
            <c:strRef>
              <c:f>'Habitats 2020 corrected'!$BO$108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corrected'!$BP$106:$BU$106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corrected'!$BP$108:$BU$108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9-47B5-B3E0-5165F71DFFEB}"/>
            </c:ext>
          </c:extLst>
        </c:ser>
        <c:ser>
          <c:idx val="2"/>
          <c:order val="2"/>
          <c:tx>
            <c:strRef>
              <c:f>'Habitats 2020 corrected'!$BO$109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corrected'!$BP$106:$BU$106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corrected'!$BP$109:$BU$109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A9-47B5-B3E0-5165F71DFFEB}"/>
            </c:ext>
          </c:extLst>
        </c:ser>
        <c:ser>
          <c:idx val="3"/>
          <c:order val="3"/>
          <c:tx>
            <c:strRef>
              <c:f>'Habitats 2020 corrected'!$BO$110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corrected'!$BP$106:$BU$106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corrected'!$BP$110:$BU$110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9-47B5-B3E0-5165F71DFFEB}"/>
            </c:ext>
          </c:extLst>
        </c:ser>
        <c:ser>
          <c:idx val="4"/>
          <c:order val="4"/>
          <c:tx>
            <c:strRef>
              <c:f>'Habitats 2020 corrected'!$BO$111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corrected'!$BP$106:$BU$106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corrected'!$BP$111:$BU$111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A9-47B5-B3E0-5165F71DF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corrected'!$BO$129</c:f>
          <c:strCache>
            <c:ptCount val="1"/>
            <c:pt idx="0">
              <c:v>Steinbruch Andil HW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corrected'!$BO$130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corrected'!$BP$129:$BU$129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corrected'!$BP$130:$BU$130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F-4EB1-B6CA-6BE6FC5AD253}"/>
            </c:ext>
          </c:extLst>
        </c:ser>
        <c:ser>
          <c:idx val="1"/>
          <c:order val="1"/>
          <c:tx>
            <c:strRef>
              <c:f>'Habitats 2020 corrected'!$BO$131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corrected'!$BP$129:$BU$129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corrected'!$BP$131:$BU$131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5F-4EB1-B6CA-6BE6FC5AD253}"/>
            </c:ext>
          </c:extLst>
        </c:ser>
        <c:ser>
          <c:idx val="2"/>
          <c:order val="2"/>
          <c:tx>
            <c:strRef>
              <c:f>'Habitats 2020 corrected'!$BO$132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corrected'!$BP$129:$BU$129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corrected'!$BP$132:$BU$132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5F-4EB1-B6CA-6BE6FC5AD253}"/>
            </c:ext>
          </c:extLst>
        </c:ser>
        <c:ser>
          <c:idx val="3"/>
          <c:order val="3"/>
          <c:tx>
            <c:strRef>
              <c:f>'Habitats 2020 corrected'!$BO$133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corrected'!$BP$129:$BU$129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corrected'!$BP$133:$BU$133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5F-4EB1-B6CA-6BE6FC5AD253}"/>
            </c:ext>
          </c:extLst>
        </c:ser>
        <c:ser>
          <c:idx val="4"/>
          <c:order val="4"/>
          <c:tx>
            <c:strRef>
              <c:f>'Habitats 2020 corrected'!$BO$134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corrected'!$BP$129:$BU$129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corrected'!$BP$134:$BU$134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5F-4EB1-B6CA-6BE6FC5AD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Steinbruch Arlesheim HW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corrected'!$BO$152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corrected'!$BP$151:$BU$151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corrected'!$BP$152:$BU$152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A-43F7-B132-CD3DAD4E02E4}"/>
            </c:ext>
          </c:extLst>
        </c:ser>
        <c:ser>
          <c:idx val="1"/>
          <c:order val="1"/>
          <c:tx>
            <c:strRef>
              <c:f>'Habitats 2020 corrected'!$BO$153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corrected'!$BP$151:$BU$151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corrected'!$BP$153:$BU$153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A-43F7-B132-CD3DAD4E02E4}"/>
            </c:ext>
          </c:extLst>
        </c:ser>
        <c:ser>
          <c:idx val="2"/>
          <c:order val="2"/>
          <c:tx>
            <c:strRef>
              <c:f>'Habitats 2020 corrected'!$BO$154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corrected'!$BP$151:$BU$151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corrected'!$BP$154:$BU$154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EA-43F7-B132-CD3DAD4E02E4}"/>
            </c:ext>
          </c:extLst>
        </c:ser>
        <c:ser>
          <c:idx val="3"/>
          <c:order val="3"/>
          <c:tx>
            <c:strRef>
              <c:f>'Habitats 2020 corrected'!$BO$155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corrected'!$BP$151:$BU$151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corrected'!$BP$155:$BU$155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EA-43F7-B132-CD3DAD4E02E4}"/>
            </c:ext>
          </c:extLst>
        </c:ser>
        <c:ser>
          <c:idx val="4"/>
          <c:order val="4"/>
          <c:tx>
            <c:strRef>
              <c:f>'Habitats 2020 corrected'!$BO$156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corrected'!$BP$151:$BU$151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corrected'!$BP$156:$BU$156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EA-43F7-B132-CD3DAD4E0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OZ-EQS'!$W$3</c:f>
          <c:strCache>
            <c:ptCount val="1"/>
            <c:pt idx="0">
              <c:v>Chatzensee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OZ-EQS'!$W$16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OZ-EQS'!$AG$16:$AL$16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2F2-801B-422E0FFC9891}"/>
            </c:ext>
          </c:extLst>
        </c:ser>
        <c:ser>
          <c:idx val="1"/>
          <c:order val="1"/>
          <c:tx>
            <c:strRef>
              <c:f>'Habitats 2020 OZ-EQS'!$W$17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OZ-EQS'!$AG$17:$AL$17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6-42F2-801B-422E0FFC9891}"/>
            </c:ext>
          </c:extLst>
        </c:ser>
        <c:ser>
          <c:idx val="2"/>
          <c:order val="2"/>
          <c:tx>
            <c:strRef>
              <c:f>'Habitats 2020 OZ-EQS'!$W$18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OZ-EQS'!$AG$18:$AL$18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6-42F2-801B-422E0FFC9891}"/>
            </c:ext>
          </c:extLst>
        </c:ser>
        <c:ser>
          <c:idx val="3"/>
          <c:order val="3"/>
          <c:tx>
            <c:strRef>
              <c:f>'Habitats 2020 OZ-EQS'!$W$19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OZ-EQS'!$AG$19:$AL$19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76-42F2-801B-422E0FFC9891}"/>
            </c:ext>
          </c:extLst>
        </c:ser>
        <c:ser>
          <c:idx val="4"/>
          <c:order val="4"/>
          <c:tx>
            <c:strRef>
              <c:f>'Habitats 2020 OZ-EQS'!$W$20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OZ-EQS'!$AG$20:$AL$20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6-42F2-801B-422E0FFC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Eigental - Riede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OZ-EQS'!$W$51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OZ-EQS'!$AG$51:$AL$51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2F2-801B-422E0FFC9891}"/>
            </c:ext>
          </c:extLst>
        </c:ser>
        <c:ser>
          <c:idx val="1"/>
          <c:order val="1"/>
          <c:tx>
            <c:strRef>
              <c:f>'Habitats 2020 OZ-EQS'!$W$52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OZ-EQS'!$AG$52:$AL$52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6-42F2-801B-422E0FFC9891}"/>
            </c:ext>
          </c:extLst>
        </c:ser>
        <c:ser>
          <c:idx val="2"/>
          <c:order val="2"/>
          <c:tx>
            <c:strRef>
              <c:f>'Habitats 2020 OZ-EQS'!$W$53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OZ-EQS'!$AG$53:$AL$53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6-42F2-801B-422E0FFC9891}"/>
            </c:ext>
          </c:extLst>
        </c:ser>
        <c:ser>
          <c:idx val="3"/>
          <c:order val="3"/>
          <c:tx>
            <c:strRef>
              <c:f>'Habitats 2020 OZ-EQS'!$W$54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OZ-EQS'!$AG$54:$AL$54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76-42F2-801B-422E0FFC9891}"/>
            </c:ext>
          </c:extLst>
        </c:ser>
        <c:ser>
          <c:idx val="4"/>
          <c:order val="4"/>
          <c:tx>
            <c:strRef>
              <c:f>'Habitats 2020 OZ-EQS'!$W$55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OZ-EQS'!$AG$55:$AL$55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6-42F2-801B-422E0FFC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Ziegelei Oberwil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OZ-EQS'!$W$84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OZ-EQS'!$AG$84:$AL$84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2F2-801B-422E0FFC9891}"/>
            </c:ext>
          </c:extLst>
        </c:ser>
        <c:ser>
          <c:idx val="1"/>
          <c:order val="1"/>
          <c:tx>
            <c:strRef>
              <c:f>'Habitats 2020 OZ-EQS'!$W$85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OZ-EQS'!$AG$85:$AL$85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6-42F2-801B-422E0FFC9891}"/>
            </c:ext>
          </c:extLst>
        </c:ser>
        <c:ser>
          <c:idx val="2"/>
          <c:order val="2"/>
          <c:tx>
            <c:strRef>
              <c:f>'Habitats 2020 OZ-EQS'!$W$86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OZ-EQS'!$AG$86:$AL$86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6-42F2-801B-422E0FFC9891}"/>
            </c:ext>
          </c:extLst>
        </c:ser>
        <c:ser>
          <c:idx val="3"/>
          <c:order val="3"/>
          <c:tx>
            <c:strRef>
              <c:f>'Habitats 2020 OZ-EQS'!$W$87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OZ-EQS'!$AG$87:$AL$87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76-42F2-801B-422E0FFC9891}"/>
            </c:ext>
          </c:extLst>
        </c:ser>
        <c:ser>
          <c:idx val="4"/>
          <c:order val="4"/>
          <c:tx>
            <c:strRef>
              <c:f>'Habitats 2020 OZ-EQS'!$W$88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OZ-EQS'!$AG$88:$AL$88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6-42F2-801B-422E0FFC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Räubrichseen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OZ-EQS'!$W$107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OZ-EQS'!$AG$107:$AL$107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2F2-801B-422E0FFC9891}"/>
            </c:ext>
          </c:extLst>
        </c:ser>
        <c:ser>
          <c:idx val="1"/>
          <c:order val="1"/>
          <c:tx>
            <c:strRef>
              <c:f>'Habitats 2020 OZ-EQS'!$W$108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OZ-EQS'!$AG$108:$AL$108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6-42F2-801B-422E0FFC9891}"/>
            </c:ext>
          </c:extLst>
        </c:ser>
        <c:ser>
          <c:idx val="2"/>
          <c:order val="2"/>
          <c:tx>
            <c:strRef>
              <c:f>'Habitats 2020 OZ-EQS'!$W$109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OZ-EQS'!$AG$109:$AL$109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6-42F2-801B-422E0FFC9891}"/>
            </c:ext>
          </c:extLst>
        </c:ser>
        <c:ser>
          <c:idx val="3"/>
          <c:order val="3"/>
          <c:tx>
            <c:strRef>
              <c:f>'Habitats 2020 OZ-EQS'!$W$110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OZ-EQS'!$AG$110:$AL$110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76-42F2-801B-422E0FFC9891}"/>
            </c:ext>
          </c:extLst>
        </c:ser>
        <c:ser>
          <c:idx val="4"/>
          <c:order val="4"/>
          <c:tx>
            <c:strRef>
              <c:f>'Habitats 2020 OZ-EQS'!$W$111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OZ-EQS'!$AG$111:$AL$111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6-42F2-801B-422E0FFC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Steinbruch Andil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OZ-EQS'!$W$130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OZ-EQS'!$AG$130:$AL$130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2F2-801B-422E0FFC9891}"/>
            </c:ext>
          </c:extLst>
        </c:ser>
        <c:ser>
          <c:idx val="1"/>
          <c:order val="1"/>
          <c:tx>
            <c:strRef>
              <c:f>'Habitats 2020 OZ-EQS'!$W$131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OZ-EQS'!$AG$131:$AL$131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6-42F2-801B-422E0FFC9891}"/>
            </c:ext>
          </c:extLst>
        </c:ser>
        <c:ser>
          <c:idx val="2"/>
          <c:order val="2"/>
          <c:tx>
            <c:strRef>
              <c:f>'Habitats 2020 OZ-EQS'!$W$132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OZ-EQS'!$AG$132:$AL$132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6-42F2-801B-422E0FFC9891}"/>
            </c:ext>
          </c:extLst>
        </c:ser>
        <c:ser>
          <c:idx val="3"/>
          <c:order val="3"/>
          <c:tx>
            <c:strRef>
              <c:f>'Habitats 2020 OZ-EQS'!$W$133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OZ-EQS'!$AG$133:$AL$133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76-42F2-801B-422E0FFC9891}"/>
            </c:ext>
          </c:extLst>
        </c:ser>
        <c:ser>
          <c:idx val="4"/>
          <c:order val="4"/>
          <c:tx>
            <c:strRef>
              <c:f>'Habitats 2020 OZ-EQS'!$W$134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OZ-EQS'!$AG$134:$AL$134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6-42F2-801B-422E0FFC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Steinbruch Arlesheim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OZ-EQS'!$W$152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OZ-EQS'!$AG$152:$AL$152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2F2-801B-422E0FFC9891}"/>
            </c:ext>
          </c:extLst>
        </c:ser>
        <c:ser>
          <c:idx val="1"/>
          <c:order val="1"/>
          <c:tx>
            <c:strRef>
              <c:f>'Habitats 2020 OZ-EQS'!$W$153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OZ-EQS'!$AG$153:$AL$153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6-42F2-801B-422E0FFC9891}"/>
            </c:ext>
          </c:extLst>
        </c:ser>
        <c:ser>
          <c:idx val="2"/>
          <c:order val="2"/>
          <c:tx>
            <c:strRef>
              <c:f>'Habitats 2020 OZ-EQS'!$W$154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OZ-EQS'!$AG$154:$AL$154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6-42F2-801B-422E0FFC9891}"/>
            </c:ext>
          </c:extLst>
        </c:ser>
        <c:ser>
          <c:idx val="3"/>
          <c:order val="3"/>
          <c:tx>
            <c:strRef>
              <c:f>'Habitats 2020 OZ-EQS'!$W$155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OZ-EQS'!$AG$155:$AL$155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76-42F2-801B-422E0FFC9891}"/>
            </c:ext>
          </c:extLst>
        </c:ser>
        <c:ser>
          <c:idx val="4"/>
          <c:order val="4"/>
          <c:tx>
            <c:strRef>
              <c:f>'Habitats 2020 OZ-EQS'!$W$156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OZ-EQS'!$AG$15:$AL$15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OZ-EQS'!$AG$156:$AL$156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6-42F2-801B-422E0FFC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OZ-EQS'!$W$3</c:f>
          <c:strCache>
            <c:ptCount val="1"/>
            <c:pt idx="0">
              <c:v>Chatzensee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OZ-EQS'!$W$16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OZ-EQS'!$Y$16:$AD$16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6-42F2-801B-422E0FFC9891}"/>
            </c:ext>
          </c:extLst>
        </c:ser>
        <c:ser>
          <c:idx val="1"/>
          <c:order val="1"/>
          <c:tx>
            <c:strRef>
              <c:f>'Habitats 2020 OZ-EQS'!$W$17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OZ-EQS'!$Y$17:$AD$17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6-42F2-801B-422E0FFC9891}"/>
            </c:ext>
          </c:extLst>
        </c:ser>
        <c:ser>
          <c:idx val="2"/>
          <c:order val="2"/>
          <c:tx>
            <c:strRef>
              <c:f>'Habitats 2020 OZ-EQS'!$W$18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OZ-EQS'!$Y$18:$AD$18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76-42F2-801B-422E0FFC9891}"/>
            </c:ext>
          </c:extLst>
        </c:ser>
        <c:ser>
          <c:idx val="3"/>
          <c:order val="3"/>
          <c:tx>
            <c:strRef>
              <c:f>'Habitats 2020 OZ-EQS'!$W$19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OZ-EQS'!$Y$19:$AD$19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76-42F2-801B-422E0FFC9891}"/>
            </c:ext>
          </c:extLst>
        </c:ser>
        <c:ser>
          <c:idx val="4"/>
          <c:order val="4"/>
          <c:tx>
            <c:strRef>
              <c:f>'Habitats 2020 OZ-EQS'!$W$20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OZ-EQS'!$Y$20:$AD$20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76-42F2-801B-422E0FFC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OZ-EQS'!$W$26</c:f>
          <c:strCache>
            <c:ptCount val="1"/>
            <c:pt idx="0">
              <c:v>Eigental - Riede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OZ-EQS'!$W$51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OZ-EQS'!$Y$51:$AD$51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0-440B-BA1E-4C73BA246DBC}"/>
            </c:ext>
          </c:extLst>
        </c:ser>
        <c:ser>
          <c:idx val="1"/>
          <c:order val="1"/>
          <c:tx>
            <c:strRef>
              <c:f>'Habitats 2020 OZ-EQS'!$W$52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OZ-EQS'!$Y$52:$AD$52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10-440B-BA1E-4C73BA246DBC}"/>
            </c:ext>
          </c:extLst>
        </c:ser>
        <c:ser>
          <c:idx val="2"/>
          <c:order val="2"/>
          <c:tx>
            <c:strRef>
              <c:f>'Habitats 2020 OZ-EQS'!$W$53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OZ-EQS'!$Y$53:$AD$53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0-440B-BA1E-4C73BA246DBC}"/>
            </c:ext>
          </c:extLst>
        </c:ser>
        <c:ser>
          <c:idx val="3"/>
          <c:order val="3"/>
          <c:tx>
            <c:strRef>
              <c:f>'Habitats 2020 OZ-EQS'!$W$54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OZ-EQS'!$Y$54:$AD$54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10-440B-BA1E-4C73BA246DBC}"/>
            </c:ext>
          </c:extLst>
        </c:ser>
        <c:ser>
          <c:idx val="4"/>
          <c:order val="4"/>
          <c:tx>
            <c:strRef>
              <c:f>'Habitats 2020 OZ-EQS'!$W$55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OZ-EQS'!$Y$55:$AD$55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10-440B-BA1E-4C73BA246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OZ-EQS'!$W$61</c:f>
          <c:strCache>
            <c:ptCount val="1"/>
            <c:pt idx="0">
              <c:v>Ziegelei Oberwil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OZ-EQS'!$W$84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OZ-EQS'!$Y$84:$AD$84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F-4003-B10D-0B2DFC6D8E9F}"/>
            </c:ext>
          </c:extLst>
        </c:ser>
        <c:ser>
          <c:idx val="1"/>
          <c:order val="1"/>
          <c:tx>
            <c:strRef>
              <c:f>'Habitats 2020 OZ-EQS'!$W$85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OZ-EQS'!$Y$85:$AD$85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F-4003-B10D-0B2DFC6D8E9F}"/>
            </c:ext>
          </c:extLst>
        </c:ser>
        <c:ser>
          <c:idx val="2"/>
          <c:order val="2"/>
          <c:tx>
            <c:strRef>
              <c:f>'Habitats 2020 OZ-EQS'!$W$86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OZ-EQS'!$Y$86:$AD$86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FF-4003-B10D-0B2DFC6D8E9F}"/>
            </c:ext>
          </c:extLst>
        </c:ser>
        <c:ser>
          <c:idx val="3"/>
          <c:order val="3"/>
          <c:tx>
            <c:strRef>
              <c:f>'Habitats 2020 OZ-EQS'!$W$87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OZ-EQS'!$Y$87:$AD$87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FF-4003-B10D-0B2DFC6D8E9F}"/>
            </c:ext>
          </c:extLst>
        </c:ser>
        <c:ser>
          <c:idx val="4"/>
          <c:order val="4"/>
          <c:tx>
            <c:strRef>
              <c:f>'Habitats 2020 OZ-EQS'!$W$88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OZ-EQS'!$Y$88:$AD$88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FF-4003-B10D-0B2DFC6D8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OZ-EQS'!$W$94</c:f>
          <c:strCache>
            <c:ptCount val="1"/>
            <c:pt idx="0">
              <c:v>Räubrichseen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OZ-EQS'!$W$107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OZ-EQS'!$Y$107:$AD$107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9-44CF-821A-B115A3E28201}"/>
            </c:ext>
          </c:extLst>
        </c:ser>
        <c:ser>
          <c:idx val="1"/>
          <c:order val="1"/>
          <c:tx>
            <c:strRef>
              <c:f>'Habitats 2020 OZ-EQS'!$W$108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OZ-EQS'!$Y$108:$AD$108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9-44CF-821A-B115A3E28201}"/>
            </c:ext>
          </c:extLst>
        </c:ser>
        <c:ser>
          <c:idx val="2"/>
          <c:order val="2"/>
          <c:tx>
            <c:strRef>
              <c:f>'Habitats 2020 OZ-EQS'!$W$109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OZ-EQS'!$Y$109:$AD$109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89-44CF-821A-B115A3E28201}"/>
            </c:ext>
          </c:extLst>
        </c:ser>
        <c:ser>
          <c:idx val="3"/>
          <c:order val="3"/>
          <c:tx>
            <c:strRef>
              <c:f>'Habitats 2020 OZ-EQS'!$W$110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OZ-EQS'!$Y$110:$AD$110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89-44CF-821A-B115A3E28201}"/>
            </c:ext>
          </c:extLst>
        </c:ser>
        <c:ser>
          <c:idx val="4"/>
          <c:order val="4"/>
          <c:tx>
            <c:strRef>
              <c:f>'Habitats 2020 OZ-EQS'!$W$111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OZ-EQS'!$Y$111:$AD$111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9-44CF-821A-B115A3E28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OZ-EQS'!$W$118</c:f>
          <c:strCache>
            <c:ptCount val="1"/>
            <c:pt idx="0">
              <c:v>Steinbruch Andil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OZ-EQS'!$W$130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OZ-EQS'!$Y$130:$AD$130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5-447A-AD14-310E20706050}"/>
            </c:ext>
          </c:extLst>
        </c:ser>
        <c:ser>
          <c:idx val="1"/>
          <c:order val="1"/>
          <c:tx>
            <c:strRef>
              <c:f>'Habitats 2020 OZ-EQS'!$W$131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OZ-EQS'!$Y$131:$AD$131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E5-447A-AD14-310E20706050}"/>
            </c:ext>
          </c:extLst>
        </c:ser>
        <c:ser>
          <c:idx val="2"/>
          <c:order val="2"/>
          <c:tx>
            <c:strRef>
              <c:f>'Habitats 2020 OZ-EQS'!$W$132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OZ-EQS'!$Y$132:$AD$132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E5-447A-AD14-310E20706050}"/>
            </c:ext>
          </c:extLst>
        </c:ser>
        <c:ser>
          <c:idx val="3"/>
          <c:order val="3"/>
          <c:tx>
            <c:strRef>
              <c:f>'Habitats 2020 OZ-EQS'!$W$133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OZ-EQS'!$Y$133:$AD$133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E5-447A-AD14-310E20706050}"/>
            </c:ext>
          </c:extLst>
        </c:ser>
        <c:ser>
          <c:idx val="4"/>
          <c:order val="4"/>
          <c:tx>
            <c:strRef>
              <c:f>'Habitats 2020 OZ-EQS'!$W$134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OZ-EQS'!$Y$134:$AD$134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E5-447A-AD14-310E2070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OZ-EQS'!$W$141</c:f>
          <c:strCache>
            <c:ptCount val="1"/>
            <c:pt idx="0">
              <c:v>Steinbruch Arlesheim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OZ-EQS'!$W$152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OZ-EQS'!$Y$152:$AD$152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5-42C6-AAD3-A545063CDEBB}"/>
            </c:ext>
          </c:extLst>
        </c:ser>
        <c:ser>
          <c:idx val="1"/>
          <c:order val="1"/>
          <c:tx>
            <c:strRef>
              <c:f>'Habitats 2020 OZ-EQS'!$W$153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OZ-EQS'!$Y$153:$AD$153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5-42C6-AAD3-A545063CDEBB}"/>
            </c:ext>
          </c:extLst>
        </c:ser>
        <c:ser>
          <c:idx val="2"/>
          <c:order val="2"/>
          <c:tx>
            <c:strRef>
              <c:f>'Habitats 2020 OZ-EQS'!$W$154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OZ-EQS'!$Y$154:$AD$154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5-42C6-AAD3-A545063CDEBB}"/>
            </c:ext>
          </c:extLst>
        </c:ser>
        <c:ser>
          <c:idx val="3"/>
          <c:order val="3"/>
          <c:tx>
            <c:strRef>
              <c:f>'Habitats 2020 OZ-EQS'!$W$155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OZ-EQS'!$Y$155:$AD$155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5-42C6-AAD3-A545063CDEBB}"/>
            </c:ext>
          </c:extLst>
        </c:ser>
        <c:ser>
          <c:idx val="4"/>
          <c:order val="4"/>
          <c:tx>
            <c:strRef>
              <c:f>'Habitats 2020 OZ-EQS'!$W$156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OZ-EQS'!$Y$15:$AD$15</c:f>
              <c:strCache>
                <c:ptCount val="6"/>
                <c:pt idx="0">
                  <c:v>04/03</c:v>
                </c:pt>
                <c:pt idx="1">
                  <c:v>31/03</c:v>
                </c:pt>
                <c:pt idx="2">
                  <c:v>29/04</c:v>
                </c:pt>
                <c:pt idx="3">
                  <c:v>25/05</c:v>
                </c:pt>
                <c:pt idx="4">
                  <c:v>23/06</c:v>
                </c:pt>
                <c:pt idx="5">
                  <c:v>21/07</c:v>
                </c:pt>
              </c:strCache>
            </c:strRef>
          </c:cat>
          <c:val>
            <c:numRef>
              <c:f>'Habitats 2020 OZ-EQS'!$Y$156:$AD$156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5-42C6-AAD3-A545063CD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(copy)'!$AF$15</c:f>
          <c:strCache>
            <c:ptCount val="1"/>
            <c:pt idx="0">
              <c:v>Chatzensee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(copy)'!$AF$16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(copy)'!$AG$16:$AL$16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4-4EC2-AD14-740A0CCBCA7E}"/>
            </c:ext>
          </c:extLst>
        </c:ser>
        <c:ser>
          <c:idx val="1"/>
          <c:order val="1"/>
          <c:tx>
            <c:strRef>
              <c:f>'Habitats 2020 corrected (copy)'!$AF$17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(copy)'!$AG$17:$AL$17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F4-4EC2-AD14-740A0CCBCA7E}"/>
            </c:ext>
          </c:extLst>
        </c:ser>
        <c:ser>
          <c:idx val="2"/>
          <c:order val="2"/>
          <c:tx>
            <c:strRef>
              <c:f>'Habitats 2020 corrected (copy)'!$AF$18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(copy)'!$AG$18:$AL$18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F4-4EC2-AD14-740A0CCBCA7E}"/>
            </c:ext>
          </c:extLst>
        </c:ser>
        <c:ser>
          <c:idx val="3"/>
          <c:order val="3"/>
          <c:tx>
            <c:strRef>
              <c:f>'Habitats 2020 corrected (copy)'!$AF$19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(copy)'!$AG$19:$AL$19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4-4EC2-AD14-740A0CCBCA7E}"/>
            </c:ext>
          </c:extLst>
        </c:ser>
        <c:ser>
          <c:idx val="4"/>
          <c:order val="4"/>
          <c:tx>
            <c:strRef>
              <c:f>'Habitats 2020 corrected (copy)'!$AF$20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(copy)'!$AG$20:$AL$20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F4-4EC2-AD14-740A0CCB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(copy)'!$AF$26</c:f>
          <c:strCache>
            <c:ptCount val="1"/>
            <c:pt idx="0">
              <c:v>Eigental - Riede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(copy)'!$AF$51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(copy)'!$AG$51:$AL$51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A-4CD7-8D0F-F01C73DB9DBF}"/>
            </c:ext>
          </c:extLst>
        </c:ser>
        <c:ser>
          <c:idx val="1"/>
          <c:order val="1"/>
          <c:tx>
            <c:strRef>
              <c:f>'Habitats 2020 corrected (copy)'!$AF$52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(copy)'!$AG$52:$AL$52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A-4CD7-8D0F-F01C73DB9DBF}"/>
            </c:ext>
          </c:extLst>
        </c:ser>
        <c:ser>
          <c:idx val="2"/>
          <c:order val="2"/>
          <c:tx>
            <c:strRef>
              <c:f>'Habitats 2020 corrected (copy)'!$AF$53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(copy)'!$AG$53:$AL$53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A-4CD7-8D0F-F01C73DB9DBF}"/>
            </c:ext>
          </c:extLst>
        </c:ser>
        <c:ser>
          <c:idx val="3"/>
          <c:order val="3"/>
          <c:tx>
            <c:strRef>
              <c:f>'Habitats 2020 corrected (copy)'!$AF$54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(copy)'!$AG$54:$AL$54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FA-4CD7-8D0F-F01C73DB9DBF}"/>
            </c:ext>
          </c:extLst>
        </c:ser>
        <c:ser>
          <c:idx val="4"/>
          <c:order val="4"/>
          <c:tx>
            <c:strRef>
              <c:f>'Habitats 2020 corrected (copy)'!$AF$55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(copy)'!$AG$55:$AL$55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FA-4CD7-8D0F-F01C73DB9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(copy)'!$AF$61</c:f>
          <c:strCache>
            <c:ptCount val="1"/>
            <c:pt idx="0">
              <c:v>Ziegelei Oberwil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(copy)'!$AF$84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(copy)'!$AG$84:$AL$84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8-45D7-9D63-41721206F4E4}"/>
            </c:ext>
          </c:extLst>
        </c:ser>
        <c:ser>
          <c:idx val="1"/>
          <c:order val="1"/>
          <c:tx>
            <c:strRef>
              <c:f>'Habitats 2020 corrected (copy)'!$AF$85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(copy)'!$AG$85:$AL$85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8-45D7-9D63-41721206F4E4}"/>
            </c:ext>
          </c:extLst>
        </c:ser>
        <c:ser>
          <c:idx val="2"/>
          <c:order val="2"/>
          <c:tx>
            <c:strRef>
              <c:f>'Habitats 2020 corrected (copy)'!$AF$86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(copy)'!$AG$86:$AL$86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8-45D7-9D63-41721206F4E4}"/>
            </c:ext>
          </c:extLst>
        </c:ser>
        <c:ser>
          <c:idx val="3"/>
          <c:order val="3"/>
          <c:tx>
            <c:strRef>
              <c:f>'Habitats 2020 corrected (copy)'!$AF$87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(copy)'!$AG$87:$AL$87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8-45D7-9D63-41721206F4E4}"/>
            </c:ext>
          </c:extLst>
        </c:ser>
        <c:ser>
          <c:idx val="4"/>
          <c:order val="4"/>
          <c:tx>
            <c:strRef>
              <c:f>'Habitats 2020 corrected (copy)'!$AF$88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(copy)'!$AG$88:$AL$88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28-45D7-9D63-41721206F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(copy)'!$AF$94</c:f>
          <c:strCache>
            <c:ptCount val="1"/>
            <c:pt idx="0">
              <c:v>Räubrichseen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(copy)'!$AF$107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(copy)'!$AG$107:$AL$107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4-48BC-8AFF-111E14C931FA}"/>
            </c:ext>
          </c:extLst>
        </c:ser>
        <c:ser>
          <c:idx val="1"/>
          <c:order val="1"/>
          <c:tx>
            <c:strRef>
              <c:f>'Habitats 2020 corrected (copy)'!$AF$108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(copy)'!$AG$108:$AL$108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4-48BC-8AFF-111E14C931FA}"/>
            </c:ext>
          </c:extLst>
        </c:ser>
        <c:ser>
          <c:idx val="2"/>
          <c:order val="2"/>
          <c:tx>
            <c:strRef>
              <c:f>'Habitats 2020 corrected (copy)'!$AF$109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(copy)'!$AG$109:$AL$109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54-48BC-8AFF-111E14C931FA}"/>
            </c:ext>
          </c:extLst>
        </c:ser>
        <c:ser>
          <c:idx val="3"/>
          <c:order val="3"/>
          <c:tx>
            <c:strRef>
              <c:f>'Habitats 2020 corrected (copy)'!$AF$110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(copy)'!$AG$110:$AL$110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54-48BC-8AFF-111E14C931FA}"/>
            </c:ext>
          </c:extLst>
        </c:ser>
        <c:ser>
          <c:idx val="4"/>
          <c:order val="4"/>
          <c:tx>
            <c:strRef>
              <c:f>'Habitats 2020 corrected (copy)'!$AF$111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(copy)'!$AG$111:$AL$111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54-48BC-8AFF-111E14C93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(copy)'!$AF$118</c:f>
          <c:strCache>
            <c:ptCount val="1"/>
            <c:pt idx="0">
              <c:v>Steinbruch Andil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(copy)'!$AF$130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(copy)'!$AG$130:$AL$130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4-4D6A-A37D-2CCA7D524F88}"/>
            </c:ext>
          </c:extLst>
        </c:ser>
        <c:ser>
          <c:idx val="1"/>
          <c:order val="1"/>
          <c:tx>
            <c:strRef>
              <c:f>'Habitats 2020 corrected (copy)'!$AF$131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(copy)'!$AG$131:$AL$131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4-4D6A-A37D-2CCA7D524F88}"/>
            </c:ext>
          </c:extLst>
        </c:ser>
        <c:ser>
          <c:idx val="2"/>
          <c:order val="2"/>
          <c:tx>
            <c:strRef>
              <c:f>'Habitats 2020 corrected (copy)'!$AF$132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(copy)'!$AG$132:$AL$132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04-4D6A-A37D-2CCA7D524F88}"/>
            </c:ext>
          </c:extLst>
        </c:ser>
        <c:ser>
          <c:idx val="3"/>
          <c:order val="3"/>
          <c:tx>
            <c:strRef>
              <c:f>'Habitats 2020 corrected (copy)'!$AF$133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(copy)'!$AG$133:$AL$133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04-4D6A-A37D-2CCA7D524F88}"/>
            </c:ext>
          </c:extLst>
        </c:ser>
        <c:ser>
          <c:idx val="4"/>
          <c:order val="4"/>
          <c:tx>
            <c:strRef>
              <c:f>'Habitats 2020 corrected (copy)'!$AF$134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(copy)'!$AG$134:$AL$134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04-4D6A-A37D-2CCA7D524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(copy)'!$AF$141</c:f>
          <c:strCache>
            <c:ptCount val="1"/>
            <c:pt idx="0">
              <c:v>Steinbruch Arlesheim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(copy)'!$AF$152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(copy)'!$AG$152:$AL$152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CB6-98EC-26445EE5781A}"/>
            </c:ext>
          </c:extLst>
        </c:ser>
        <c:ser>
          <c:idx val="1"/>
          <c:order val="1"/>
          <c:tx>
            <c:strRef>
              <c:f>'Habitats 2020 corrected (copy)'!$AF$153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(copy)'!$AG$153:$AL$153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E9-4CB6-98EC-26445EE5781A}"/>
            </c:ext>
          </c:extLst>
        </c:ser>
        <c:ser>
          <c:idx val="2"/>
          <c:order val="2"/>
          <c:tx>
            <c:strRef>
              <c:f>'Habitats 2020 corrected (copy)'!$AF$154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(copy)'!$AG$154:$AL$154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E9-4CB6-98EC-26445EE5781A}"/>
            </c:ext>
          </c:extLst>
        </c:ser>
        <c:ser>
          <c:idx val="3"/>
          <c:order val="3"/>
          <c:tx>
            <c:strRef>
              <c:f>'Habitats 2020 corrected (copy)'!$AF$155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(copy)'!$AG$155:$AL$155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E9-4CB6-98EC-26445EE5781A}"/>
            </c:ext>
          </c:extLst>
        </c:ser>
        <c:ser>
          <c:idx val="4"/>
          <c:order val="4"/>
          <c:tx>
            <c:strRef>
              <c:f>'Habitats 2020 corrected (copy)'!$AF$156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(copy)'!$AG$15:$AL$15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(copy)'!$AG$156:$AL$156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E9-4CB6-98EC-26445EE57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(copy)'!$BS$50</c:f>
          <c:strCache>
            <c:ptCount val="1"/>
            <c:pt idx="0">
              <c:v>Eigental - Riede HW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(copy)'!$BS$51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(copy)'!$BT$50:$BY$50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(copy)'!$BT$51:$BY$51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9-49D3-B154-9FA63C686452}"/>
            </c:ext>
          </c:extLst>
        </c:ser>
        <c:ser>
          <c:idx val="1"/>
          <c:order val="1"/>
          <c:tx>
            <c:strRef>
              <c:f>'Habitats 2020 corrected (copy)'!$BS$52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(copy)'!$BT$50:$BY$50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(copy)'!$BT$52:$BY$52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9-49D3-B154-9FA63C686452}"/>
            </c:ext>
          </c:extLst>
        </c:ser>
        <c:ser>
          <c:idx val="2"/>
          <c:order val="2"/>
          <c:tx>
            <c:strRef>
              <c:f>'Habitats 2020 corrected (copy)'!$BS$53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(copy)'!$BT$50:$BY$50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(copy)'!$BT$53:$BY$53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E9-49D3-B154-9FA63C686452}"/>
            </c:ext>
          </c:extLst>
        </c:ser>
        <c:ser>
          <c:idx val="3"/>
          <c:order val="3"/>
          <c:tx>
            <c:strRef>
              <c:f>'Habitats 2020 corrected (copy)'!$BS$54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(copy)'!$BT$50:$BY$50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(copy)'!$BT$54:$BY$54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E9-49D3-B154-9FA63C686452}"/>
            </c:ext>
          </c:extLst>
        </c:ser>
        <c:ser>
          <c:idx val="4"/>
          <c:order val="4"/>
          <c:tx>
            <c:strRef>
              <c:f>'Habitats 2020 corrected (copy)'!$BS$55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(copy)'!$BT$50:$BY$50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(copy)'!$BT$55:$BY$55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E9-49D3-B154-9FA63C686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(copy)'!$BS$15</c:f>
          <c:strCache>
            <c:ptCount val="1"/>
            <c:pt idx="0">
              <c:v>Chatzensee HW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(copy)'!$BS$16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(copy)'!$BT$15:$BY$15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(copy)'!$BT$16:$BY$16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8-4DBF-817A-17DE7129E833}"/>
            </c:ext>
          </c:extLst>
        </c:ser>
        <c:ser>
          <c:idx val="1"/>
          <c:order val="1"/>
          <c:tx>
            <c:strRef>
              <c:f>'Habitats 2020 corrected (copy)'!$BS$17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(copy)'!$BT$15:$BY$15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(copy)'!$BT$17:$BY$17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8-4DBF-817A-17DE7129E833}"/>
            </c:ext>
          </c:extLst>
        </c:ser>
        <c:ser>
          <c:idx val="2"/>
          <c:order val="2"/>
          <c:tx>
            <c:strRef>
              <c:f>'Habitats 2020 corrected (copy)'!$BS$18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(copy)'!$BT$15:$BY$15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(copy)'!$BT$18:$BY$18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A8-4DBF-817A-17DE7129E833}"/>
            </c:ext>
          </c:extLst>
        </c:ser>
        <c:ser>
          <c:idx val="3"/>
          <c:order val="3"/>
          <c:tx>
            <c:strRef>
              <c:f>'Habitats 2020 corrected (copy)'!$BS$19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(copy)'!$BT$15:$BY$15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(copy)'!$BT$19:$BY$19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A8-4DBF-817A-17DE7129E833}"/>
            </c:ext>
          </c:extLst>
        </c:ser>
        <c:ser>
          <c:idx val="4"/>
          <c:order val="4"/>
          <c:tx>
            <c:strRef>
              <c:f>'Habitats 2020 corrected (copy)'!$BS$20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(copy)'!$BT$15:$BY$15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(copy)'!$BT$20:$BY$20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8-4DBF-817A-17DE7129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(copy)'!$BS$83</c:f>
          <c:strCache>
            <c:ptCount val="1"/>
            <c:pt idx="0">
              <c:v>Ziegelei Oberwil HW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(copy)'!$BS$84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(copy)'!$BT$83:$BY$83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(copy)'!$BT$84:$BY$84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F-460B-BE4B-035886447102}"/>
            </c:ext>
          </c:extLst>
        </c:ser>
        <c:ser>
          <c:idx val="1"/>
          <c:order val="1"/>
          <c:tx>
            <c:strRef>
              <c:f>'Habitats 2020 corrected (copy)'!$BS$85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(copy)'!$BT$83:$BY$83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(copy)'!$BT$85:$BY$85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F-460B-BE4B-035886447102}"/>
            </c:ext>
          </c:extLst>
        </c:ser>
        <c:ser>
          <c:idx val="2"/>
          <c:order val="2"/>
          <c:tx>
            <c:strRef>
              <c:f>'Habitats 2020 corrected (copy)'!$BS$86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(copy)'!$BT$83:$BY$83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(copy)'!$BT$86:$BY$86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F-460B-BE4B-035886447102}"/>
            </c:ext>
          </c:extLst>
        </c:ser>
        <c:ser>
          <c:idx val="3"/>
          <c:order val="3"/>
          <c:tx>
            <c:strRef>
              <c:f>'Habitats 2020 corrected (copy)'!$BS$87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(copy)'!$BT$83:$BY$83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(copy)'!$BT$87:$BY$87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5F-460B-BE4B-035886447102}"/>
            </c:ext>
          </c:extLst>
        </c:ser>
        <c:ser>
          <c:idx val="4"/>
          <c:order val="4"/>
          <c:tx>
            <c:strRef>
              <c:f>'Habitats 2020 corrected (copy)'!$BS$88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(copy)'!$BT$83:$BY$83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(copy)'!$BT$88:$BY$88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5F-460B-BE4B-035886447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(copy)'!$BS$106</c:f>
          <c:strCache>
            <c:ptCount val="1"/>
            <c:pt idx="0">
              <c:v>Räubrichseen HW</c:v>
            </c:pt>
          </c:strCache>
        </c:strRef>
      </c:tx>
      <c:layout>
        <c:manualLayout>
          <c:xMode val="edge"/>
          <c:yMode val="edge"/>
          <c:x val="0.37412746407158853"/>
          <c:y val="8.094185729695623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(copy)'!$BS$107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(copy)'!$BT$106:$BY$106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(copy)'!$BT$107:$BY$107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B-46A6-A47B-AF294136F063}"/>
            </c:ext>
          </c:extLst>
        </c:ser>
        <c:ser>
          <c:idx val="1"/>
          <c:order val="1"/>
          <c:tx>
            <c:strRef>
              <c:f>'Habitats 2020 corrected (copy)'!$BS$108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(copy)'!$BT$106:$BY$106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(copy)'!$BT$108:$BY$108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B-46A6-A47B-AF294136F063}"/>
            </c:ext>
          </c:extLst>
        </c:ser>
        <c:ser>
          <c:idx val="2"/>
          <c:order val="2"/>
          <c:tx>
            <c:strRef>
              <c:f>'Habitats 2020 corrected (copy)'!$BS$109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(copy)'!$BT$106:$BY$106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(copy)'!$BT$109:$BY$109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B-46A6-A47B-AF294136F063}"/>
            </c:ext>
          </c:extLst>
        </c:ser>
        <c:ser>
          <c:idx val="3"/>
          <c:order val="3"/>
          <c:tx>
            <c:strRef>
              <c:f>'Habitats 2020 corrected (copy)'!$BS$110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(copy)'!$BT$106:$BY$106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(copy)'!$BT$110:$BY$110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B-46A6-A47B-AF294136F063}"/>
            </c:ext>
          </c:extLst>
        </c:ser>
        <c:ser>
          <c:idx val="4"/>
          <c:order val="4"/>
          <c:tx>
            <c:strRef>
              <c:f>'Habitats 2020 corrected (copy)'!$BS$111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(copy)'!$BT$106:$BY$106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(copy)'!$BT$111:$BY$111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B-46A6-A47B-AF294136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'Habitats 2020 corrected (copy)'!$BS$129</c:f>
          <c:strCache>
            <c:ptCount val="1"/>
            <c:pt idx="0">
              <c:v>Steinbruch Andil HW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(copy)'!$BS$130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(copy)'!$BT$129:$BY$129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(copy)'!$BT$130:$BY$130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5-4689-B404-DDC2FE1874BD}"/>
            </c:ext>
          </c:extLst>
        </c:ser>
        <c:ser>
          <c:idx val="1"/>
          <c:order val="1"/>
          <c:tx>
            <c:strRef>
              <c:f>'Habitats 2020 corrected (copy)'!$BS$131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(copy)'!$BT$129:$BY$129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(copy)'!$BT$131:$BY$131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A5-4689-B404-DDC2FE1874BD}"/>
            </c:ext>
          </c:extLst>
        </c:ser>
        <c:ser>
          <c:idx val="2"/>
          <c:order val="2"/>
          <c:tx>
            <c:strRef>
              <c:f>'Habitats 2020 corrected (copy)'!$BS$132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(copy)'!$BT$129:$BY$129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(copy)'!$BT$132:$BY$132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A5-4689-B404-DDC2FE1874BD}"/>
            </c:ext>
          </c:extLst>
        </c:ser>
        <c:ser>
          <c:idx val="3"/>
          <c:order val="3"/>
          <c:tx>
            <c:strRef>
              <c:f>'Habitats 2020 corrected (copy)'!$BS$133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(copy)'!$BT$129:$BY$129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(copy)'!$BT$133:$BY$133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A5-4689-B404-DDC2FE1874BD}"/>
            </c:ext>
          </c:extLst>
        </c:ser>
        <c:ser>
          <c:idx val="4"/>
          <c:order val="4"/>
          <c:tx>
            <c:strRef>
              <c:f>'Habitats 2020 corrected (copy)'!$BS$134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(copy)'!$BT$129:$BY$129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(copy)'!$BT$134:$BY$134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A5-4689-B404-DDC2FE18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Steinbruch Arlesheim HW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'Habitats 2020 corrected (copy)'!$BS$152</c:f>
              <c:strCache>
                <c:ptCount val="1"/>
                <c:pt idx="0">
                  <c:v>Anf&lt;x&lt;BG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(copy)'!$BT$151:$BY$151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(copy)'!$BT$152:$BY$152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6-41F0-BE7F-55B16D6BB438}"/>
            </c:ext>
          </c:extLst>
        </c:ser>
        <c:ser>
          <c:idx val="1"/>
          <c:order val="1"/>
          <c:tx>
            <c:strRef>
              <c:f>'Habitats 2020 corrected (copy)'!$BS$153</c:f>
              <c:strCache>
                <c:ptCount val="1"/>
                <c:pt idx="0">
                  <c:v>&gt;Anf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(copy)'!$BT$151:$BY$151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(copy)'!$BT$153:$BY$153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6-41F0-BE7F-55B16D6BB438}"/>
            </c:ext>
          </c:extLst>
        </c:ser>
        <c:ser>
          <c:idx val="2"/>
          <c:order val="2"/>
          <c:tx>
            <c:strRef>
              <c:f>'Habitats 2020 corrected (copy)'!$BS$154</c:f>
              <c:strCache>
                <c:ptCount val="1"/>
                <c:pt idx="0">
                  <c:v>&gt;=BG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(copy)'!$BT$151:$BY$151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(copy)'!$BT$154:$BY$154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C6-41F0-BE7F-55B16D6BB438}"/>
            </c:ext>
          </c:extLst>
        </c:ser>
        <c:ser>
          <c:idx val="3"/>
          <c:order val="3"/>
          <c:tx>
            <c:strRef>
              <c:f>'Habitats 2020 corrected (copy)'!$BS$155</c:f>
              <c:strCache>
                <c:ptCount val="1"/>
                <c:pt idx="0">
                  <c:v>NG&lt;x&lt;BG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(copy)'!$BT$151:$BY$151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(copy)'!$BT$155:$BY$155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C6-41F0-BE7F-55B16D6BB438}"/>
            </c:ext>
          </c:extLst>
        </c:ser>
        <c:ser>
          <c:idx val="4"/>
          <c:order val="4"/>
          <c:tx>
            <c:strRef>
              <c:f>'Habitats 2020 corrected (copy)'!$BS$156</c:f>
              <c:strCache>
                <c:ptCount val="1"/>
                <c:pt idx="0">
                  <c:v>nr_ME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'Habitats 2020 corrected (copy)'!$BT$151:$BY$151</c:f>
              <c:strCache>
                <c:ptCount val="6"/>
                <c:pt idx="0">
                  <c:v>04/03/2020</c:v>
                </c:pt>
                <c:pt idx="1">
                  <c:v>31/03/2020</c:v>
                </c:pt>
                <c:pt idx="2">
                  <c:v>29/04/2020</c:v>
                </c:pt>
                <c:pt idx="3">
                  <c:v>25/05/2020</c:v>
                </c:pt>
                <c:pt idx="4">
                  <c:v>23/06/2020</c:v>
                </c:pt>
                <c:pt idx="5">
                  <c:v>21/07/2020</c:v>
                </c:pt>
              </c:strCache>
            </c:strRef>
          </c:cat>
          <c:val>
            <c:numRef>
              <c:f>'Habitats 2020 corrected (copy)'!$BT$156:$BY$156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C6-41F0-BE7F-55B16D6BB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299280"/>
        <c:axId val="689305184"/>
      </c:barChart>
      <c:catAx>
        <c:axId val="68929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305184"/>
        <c:crosses val="autoZero"/>
        <c:auto val="1"/>
        <c:lblAlgn val="ctr"/>
        <c:lblOffset val="100"/>
        <c:noMultiLvlLbl val="0"/>
      </c:catAx>
      <c:valAx>
        <c:axId val="6893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29928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fmlaLink="$AO$1" lockText="1" noThreeD="1"/>
</file>

<file path=xl/ctrlProps/ctrlProp2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chart" Target="../charts/chart7.xml"/><Relationship Id="rId18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17" Type="http://schemas.openxmlformats.org/officeDocument/2006/relationships/chart" Target="../charts/chart11.xml"/><Relationship Id="rId2" Type="http://schemas.openxmlformats.org/officeDocument/2006/relationships/chart" Target="../charts/chart2.xml"/><Relationship Id="rId16" Type="http://schemas.openxmlformats.org/officeDocument/2006/relationships/chart" Target="../charts/chart1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9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png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7.xml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17" Type="http://schemas.openxmlformats.org/officeDocument/2006/relationships/chart" Target="../charts/chart35.xml"/><Relationship Id="rId2" Type="http://schemas.openxmlformats.org/officeDocument/2006/relationships/chart" Target="../charts/chart26.xml"/><Relationship Id="rId16" Type="http://schemas.openxmlformats.org/officeDocument/2006/relationships/chart" Target="../charts/chart3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image" Target="../media/image5.png"/><Relationship Id="rId5" Type="http://schemas.openxmlformats.org/officeDocument/2006/relationships/chart" Target="../charts/chart29.xml"/><Relationship Id="rId15" Type="http://schemas.openxmlformats.org/officeDocument/2006/relationships/chart" Target="../charts/chart33.xml"/><Relationship Id="rId10" Type="http://schemas.openxmlformats.org/officeDocument/2006/relationships/image" Target="../media/image4.png"/><Relationship Id="rId4" Type="http://schemas.openxmlformats.org/officeDocument/2006/relationships/chart" Target="../charts/chart28.xml"/><Relationship Id="rId9" Type="http://schemas.openxmlformats.org/officeDocument/2006/relationships/image" Target="../media/image3.png"/><Relationship Id="rId1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183371</xdr:rowOff>
    </xdr:from>
    <xdr:to>
      <xdr:col>17</xdr:col>
      <xdr:colOff>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17</xdr:col>
      <xdr:colOff>0</xdr:colOff>
      <xdr:row>57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61</xdr:row>
      <xdr:rowOff>0</xdr:rowOff>
    </xdr:from>
    <xdr:to>
      <xdr:col>17</xdr:col>
      <xdr:colOff>0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94</xdr:row>
      <xdr:rowOff>0</xdr:rowOff>
    </xdr:from>
    <xdr:to>
      <xdr:col>17</xdr:col>
      <xdr:colOff>0</xdr:colOff>
      <xdr:row>113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117</xdr:row>
      <xdr:rowOff>329044</xdr:rowOff>
    </xdr:from>
    <xdr:to>
      <xdr:col>17</xdr:col>
      <xdr:colOff>0</xdr:colOff>
      <xdr:row>136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141</xdr:row>
      <xdr:rowOff>0</xdr:rowOff>
    </xdr:from>
    <xdr:to>
      <xdr:col>17</xdr:col>
      <xdr:colOff>0</xdr:colOff>
      <xdr:row>159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59</xdr:col>
      <xdr:colOff>222818</xdr:colOff>
      <xdr:row>3</xdr:row>
      <xdr:rowOff>34636</xdr:rowOff>
    </xdr:from>
    <xdr:to>
      <xdr:col>64</xdr:col>
      <xdr:colOff>425493</xdr:colOff>
      <xdr:row>158</xdr:row>
      <xdr:rowOff>34638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9592818" y="863664"/>
          <a:ext cx="3289481" cy="31944030"/>
          <a:chOff x="32330727" y="969818"/>
          <a:chExt cx="3233357" cy="3025486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32644769" y="18730298"/>
            <a:ext cx="2597729" cy="328248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2330727" y="969818"/>
            <a:ext cx="3233357" cy="3480955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2644772" y="5299362"/>
            <a:ext cx="2454504" cy="531668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32783317" y="12259450"/>
            <a:ext cx="1645227" cy="4675911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2558184" y="23448818"/>
            <a:ext cx="2800397" cy="3342408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32488909" y="27847637"/>
            <a:ext cx="2772423" cy="337704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</xdr:colOff>
      <xdr:row>25</xdr:row>
      <xdr:rowOff>329044</xdr:rowOff>
    </xdr:from>
    <xdr:to>
      <xdr:col>8</xdr:col>
      <xdr:colOff>0</xdr:colOff>
      <xdr:row>57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8</xdr:col>
      <xdr:colOff>0</xdr:colOff>
      <xdr:row>22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61</xdr:row>
      <xdr:rowOff>0</xdr:rowOff>
    </xdr:from>
    <xdr:to>
      <xdr:col>8</xdr:col>
      <xdr:colOff>0</xdr:colOff>
      <xdr:row>90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8</xdr:col>
      <xdr:colOff>0</xdr:colOff>
      <xdr:row>112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118</xdr:row>
      <xdr:rowOff>0</xdr:rowOff>
    </xdr:from>
    <xdr:to>
      <xdr:col>8</xdr:col>
      <xdr:colOff>0</xdr:colOff>
      <xdr:row>136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141</xdr:row>
      <xdr:rowOff>0</xdr:rowOff>
    </xdr:from>
    <xdr:to>
      <xdr:col>8</xdr:col>
      <xdr:colOff>0</xdr:colOff>
      <xdr:row>159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183371</xdr:rowOff>
    </xdr:from>
    <xdr:to>
      <xdr:col>17</xdr:col>
      <xdr:colOff>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17</xdr:col>
      <xdr:colOff>0</xdr:colOff>
      <xdr:row>57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61</xdr:row>
      <xdr:rowOff>0</xdr:rowOff>
    </xdr:from>
    <xdr:to>
      <xdr:col>17</xdr:col>
      <xdr:colOff>0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94</xdr:row>
      <xdr:rowOff>0</xdr:rowOff>
    </xdr:from>
    <xdr:to>
      <xdr:col>17</xdr:col>
      <xdr:colOff>0</xdr:colOff>
      <xdr:row>113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117</xdr:row>
      <xdr:rowOff>329044</xdr:rowOff>
    </xdr:from>
    <xdr:to>
      <xdr:col>17</xdr:col>
      <xdr:colOff>0</xdr:colOff>
      <xdr:row>136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141</xdr:row>
      <xdr:rowOff>0</xdr:rowOff>
    </xdr:from>
    <xdr:to>
      <xdr:col>17</xdr:col>
      <xdr:colOff>0</xdr:colOff>
      <xdr:row>159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</xdr:row>
      <xdr:rowOff>183371</xdr:rowOff>
    </xdr:from>
    <xdr:to>
      <xdr:col>8</xdr:col>
      <xdr:colOff>0</xdr:colOff>
      <xdr:row>22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61</xdr:row>
      <xdr:rowOff>0</xdr:rowOff>
    </xdr:from>
    <xdr:to>
      <xdr:col>8</xdr:col>
      <xdr:colOff>0</xdr:colOff>
      <xdr:row>90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8</xdr:col>
      <xdr:colOff>0</xdr:colOff>
      <xdr:row>113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117</xdr:row>
      <xdr:rowOff>329044</xdr:rowOff>
    </xdr:from>
    <xdr:to>
      <xdr:col>8</xdr:col>
      <xdr:colOff>0</xdr:colOff>
      <xdr:row>136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141</xdr:row>
      <xdr:rowOff>0</xdr:rowOff>
    </xdr:from>
    <xdr:to>
      <xdr:col>8</xdr:col>
      <xdr:colOff>0</xdr:colOff>
      <xdr:row>159</xdr:row>
      <xdr:rowOff>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183371</xdr:rowOff>
    </xdr:from>
    <xdr:to>
      <xdr:col>17</xdr:col>
      <xdr:colOff>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17</xdr:col>
      <xdr:colOff>0</xdr:colOff>
      <xdr:row>57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61</xdr:row>
      <xdr:rowOff>0</xdr:rowOff>
    </xdr:from>
    <xdr:to>
      <xdr:col>17</xdr:col>
      <xdr:colOff>0</xdr:colOff>
      <xdr:row>90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94</xdr:row>
      <xdr:rowOff>0</xdr:rowOff>
    </xdr:from>
    <xdr:to>
      <xdr:col>17</xdr:col>
      <xdr:colOff>0</xdr:colOff>
      <xdr:row>113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117</xdr:row>
      <xdr:rowOff>329044</xdr:rowOff>
    </xdr:from>
    <xdr:to>
      <xdr:col>17</xdr:col>
      <xdr:colOff>0</xdr:colOff>
      <xdr:row>136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141</xdr:row>
      <xdr:rowOff>0</xdr:rowOff>
    </xdr:from>
    <xdr:to>
      <xdr:col>17</xdr:col>
      <xdr:colOff>0</xdr:colOff>
      <xdr:row>159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63</xdr:col>
      <xdr:colOff>222818</xdr:colOff>
      <xdr:row>3</xdr:row>
      <xdr:rowOff>34636</xdr:rowOff>
    </xdr:from>
    <xdr:to>
      <xdr:col>68</xdr:col>
      <xdr:colOff>425493</xdr:colOff>
      <xdr:row>158</xdr:row>
      <xdr:rowOff>34638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pSpPr/>
      </xdr:nvGrpSpPr>
      <xdr:grpSpPr>
        <a:xfrm>
          <a:off x="45561818" y="963324"/>
          <a:ext cx="3298300" cy="30241877"/>
          <a:chOff x="32330727" y="969818"/>
          <a:chExt cx="3233357" cy="30254865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32644769" y="18730298"/>
            <a:ext cx="2597729" cy="328248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0000000-0008-0000-07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2330727" y="969818"/>
            <a:ext cx="3233357" cy="3480955"/>
          </a:xfrm>
          <a:prstGeom prst="rect">
            <a:avLst/>
          </a:prstGeom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00000000-0008-0000-07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2644772" y="5299362"/>
            <a:ext cx="2454504" cy="5316682"/>
          </a:xfrm>
          <a:prstGeom prst="rect">
            <a:avLst/>
          </a:prstGeom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32783317" y="12259450"/>
            <a:ext cx="1645227" cy="4675911"/>
          </a:xfrm>
          <a:prstGeom prst="rect">
            <a:avLst/>
          </a:prstGeom>
        </xdr:spPr>
      </xdr:pic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2558184" y="23448818"/>
            <a:ext cx="2800397" cy="3342408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32488909" y="27847637"/>
            <a:ext cx="2772423" cy="337704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</xdr:colOff>
      <xdr:row>25</xdr:row>
      <xdr:rowOff>329044</xdr:rowOff>
    </xdr:from>
    <xdr:to>
      <xdr:col>8</xdr:col>
      <xdr:colOff>0</xdr:colOff>
      <xdr:row>57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8</xdr:col>
      <xdr:colOff>0</xdr:colOff>
      <xdr:row>22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61</xdr:row>
      <xdr:rowOff>0</xdr:rowOff>
    </xdr:from>
    <xdr:to>
      <xdr:col>8</xdr:col>
      <xdr:colOff>0</xdr:colOff>
      <xdr:row>90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8</xdr:col>
      <xdr:colOff>0</xdr:colOff>
      <xdr:row>112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118</xdr:row>
      <xdr:rowOff>0</xdr:rowOff>
    </xdr:from>
    <xdr:to>
      <xdr:col>8</xdr:col>
      <xdr:colOff>0</xdr:colOff>
      <xdr:row>136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141</xdr:row>
      <xdr:rowOff>0</xdr:rowOff>
    </xdr:from>
    <xdr:to>
      <xdr:col>8</xdr:col>
      <xdr:colOff>0</xdr:colOff>
      <xdr:row>159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85725</xdr:colOff>
          <xdr:row>0</xdr:row>
          <xdr:rowOff>38100</xdr:rowOff>
        </xdr:from>
        <xdr:to>
          <xdr:col>42</xdr:col>
          <xdr:colOff>1400175</xdr:colOff>
          <xdr:row>1</xdr:row>
          <xdr:rowOff>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OZ CQC (AA-EQS) [(µg/l]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0</xdr:row>
          <xdr:rowOff>38100</xdr:rowOff>
        </xdr:from>
        <xdr:to>
          <xdr:col>41</xdr:col>
          <xdr:colOff>1438275</xdr:colOff>
          <xdr:row>1</xdr:row>
          <xdr:rowOff>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7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GSchV_limits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obachter.ch/sites/default/files/Relevanz%20von%20Pflanzenschutz-Metaboliten%20im%20Grund-%20und%20Trinkwasser%20%282%29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200"/>
  <sheetViews>
    <sheetView tabSelected="1" zoomScale="54" zoomScaleNormal="25" workbookViewId="0">
      <pane ySplit="1" topLeftCell="A2" activePane="bottomLeft" state="frozen"/>
      <selection pane="bottomLeft" activeCell="AE15" activeCellId="2" sqref="AE50:AJ50 AE83:AJ83 AE15:AJ15"/>
    </sheetView>
  </sheetViews>
  <sheetFormatPr defaultRowHeight="15" x14ac:dyDescent="0.25"/>
  <cols>
    <col min="10" max="10" width="9.140625" customWidth="1"/>
    <col min="26" max="26" width="8.7109375" customWidth="1"/>
    <col min="27" max="27" width="8.7109375" bestFit="1" customWidth="1"/>
    <col min="28" max="29" width="6.7109375" customWidth="1"/>
    <col min="30" max="30" width="35.85546875" customWidth="1"/>
    <col min="31" max="36" width="10.7109375" customWidth="1"/>
    <col min="37" max="38" width="15.85546875" customWidth="1"/>
    <col min="39" max="39" width="10.7109375" customWidth="1"/>
    <col min="40" max="40" width="8.7109375" customWidth="1"/>
    <col min="60" max="65" width="9.140625" customWidth="1"/>
    <col min="67" max="67" width="25.7109375" customWidth="1"/>
    <col min="68" max="73" width="14.140625" customWidth="1"/>
    <col min="75" max="80" width="9.5703125" customWidth="1"/>
  </cols>
  <sheetData>
    <row r="1" spans="1:89" ht="24" thickBot="1" x14ac:dyDescent="0.4">
      <c r="A1" s="25"/>
      <c r="B1" s="25"/>
      <c r="C1" s="67" t="s">
        <v>208</v>
      </c>
      <c r="D1" s="25"/>
      <c r="E1" s="25"/>
      <c r="F1" s="25"/>
      <c r="G1" s="25"/>
      <c r="H1" s="25"/>
      <c r="I1" s="25"/>
      <c r="J1" s="56"/>
      <c r="K1" s="56"/>
      <c r="L1" s="63" t="s">
        <v>207</v>
      </c>
      <c r="M1" s="56"/>
      <c r="N1" s="56"/>
      <c r="O1" s="56"/>
      <c r="P1" s="56"/>
      <c r="Q1" s="56"/>
      <c r="R1" s="56"/>
      <c r="S1" s="64" t="s">
        <v>221</v>
      </c>
      <c r="T1" s="64"/>
      <c r="U1" s="62"/>
      <c r="V1" s="62"/>
      <c r="W1" s="62"/>
      <c r="X1" s="62"/>
      <c r="Y1" s="64"/>
      <c r="AA1" s="64" t="s">
        <v>222</v>
      </c>
      <c r="AB1" s="62"/>
      <c r="AC1" s="62"/>
      <c r="AD1" s="62"/>
      <c r="AE1" s="62"/>
      <c r="AF1" s="62"/>
      <c r="AG1" s="62"/>
      <c r="AH1" s="62"/>
      <c r="AI1" s="106"/>
      <c r="AJ1" s="106"/>
      <c r="AK1" s="62"/>
      <c r="AL1" s="62"/>
      <c r="AM1" s="47"/>
      <c r="AO1" s="64" t="s">
        <v>225</v>
      </c>
      <c r="AP1" s="62"/>
      <c r="AQ1" s="64"/>
      <c r="AR1" s="62"/>
      <c r="AS1" s="62"/>
      <c r="AT1" s="62"/>
      <c r="AU1" s="62"/>
      <c r="AV1" s="64"/>
      <c r="AW1" s="62"/>
      <c r="AX1" s="62"/>
      <c r="AY1" s="62"/>
      <c r="AZ1" s="62"/>
      <c r="BA1" s="62"/>
      <c r="BB1" s="62"/>
      <c r="BC1" s="64"/>
      <c r="BD1" s="62"/>
      <c r="BE1" s="62"/>
      <c r="BF1" s="62"/>
      <c r="BG1" s="62"/>
      <c r="BH1" s="25"/>
      <c r="BI1" s="25"/>
      <c r="BJ1" s="67" t="s">
        <v>209</v>
      </c>
      <c r="BK1" s="25"/>
      <c r="BL1" s="25"/>
      <c r="BM1" s="25"/>
      <c r="BN1" s="62"/>
      <c r="BO1" s="71" t="s">
        <v>223</v>
      </c>
      <c r="BP1" s="72"/>
      <c r="BQ1" s="72"/>
      <c r="BR1" s="72"/>
      <c r="BS1" s="72"/>
      <c r="BT1" s="72"/>
      <c r="BU1" s="72"/>
      <c r="BV1" s="72"/>
      <c r="BW1" s="113" t="s">
        <v>216</v>
      </c>
      <c r="BX1" s="113"/>
      <c r="BY1" s="113"/>
      <c r="BZ1" s="113"/>
      <c r="CA1" s="113"/>
      <c r="CB1" s="113"/>
      <c r="CC1" s="69"/>
      <c r="CD1" s="69"/>
      <c r="CE1" s="69"/>
      <c r="CF1" s="69"/>
      <c r="CG1" s="69"/>
      <c r="CH1" s="69"/>
      <c r="CI1" s="69"/>
      <c r="CJ1" s="69"/>
      <c r="CK1" s="69"/>
    </row>
    <row r="2" spans="1:89" x14ac:dyDescent="0.25">
      <c r="A2" s="25"/>
      <c r="B2" s="25"/>
      <c r="C2" s="25"/>
      <c r="D2" s="25"/>
      <c r="E2" s="25"/>
      <c r="F2" s="25"/>
      <c r="G2" s="25"/>
      <c r="H2" s="25"/>
      <c r="I2" s="25"/>
      <c r="J2" s="56"/>
      <c r="K2" s="56"/>
      <c r="L2" s="56"/>
      <c r="M2" s="56"/>
      <c r="N2" s="56"/>
      <c r="O2" s="56"/>
      <c r="P2" s="56"/>
      <c r="Q2" s="56"/>
      <c r="R2" s="56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111" t="s">
        <v>3</v>
      </c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25"/>
      <c r="BI2" s="25"/>
      <c r="BJ2" s="25"/>
      <c r="BK2" s="25"/>
      <c r="BL2" s="25"/>
      <c r="BM2" s="25"/>
      <c r="BN2" s="62"/>
      <c r="BO2" s="68"/>
      <c r="BP2" s="69"/>
      <c r="BQ2" s="69"/>
      <c r="BR2" s="69"/>
      <c r="BS2" s="69"/>
      <c r="BT2" s="69"/>
      <c r="BU2" s="69"/>
      <c r="BV2" s="62"/>
      <c r="BW2" s="57"/>
      <c r="BX2" s="57"/>
      <c r="BY2" s="57"/>
      <c r="BZ2" s="57"/>
      <c r="CA2" s="57"/>
      <c r="CB2" s="57"/>
      <c r="CC2" s="69"/>
      <c r="CD2" s="69"/>
      <c r="CE2" s="69"/>
      <c r="CF2" s="69"/>
      <c r="CG2" s="69"/>
      <c r="CH2" s="69"/>
      <c r="CI2" s="69"/>
      <c r="CJ2" s="69"/>
      <c r="CK2" s="69"/>
    </row>
    <row r="3" spans="1:89" ht="26.25" x14ac:dyDescent="0.4">
      <c r="A3" s="25"/>
      <c r="B3" s="25"/>
      <c r="C3" s="25"/>
      <c r="D3" s="25"/>
      <c r="E3" s="25"/>
      <c r="F3" s="25"/>
      <c r="G3" s="25"/>
      <c r="H3" s="25"/>
      <c r="I3" s="25"/>
      <c r="J3" s="56"/>
      <c r="K3" s="56"/>
      <c r="L3" s="56"/>
      <c r="M3" s="56"/>
      <c r="N3" s="56"/>
      <c r="O3" s="56"/>
      <c r="P3" s="56"/>
      <c r="Q3" s="56"/>
      <c r="R3" s="56"/>
      <c r="S3" s="62"/>
      <c r="T3" s="62"/>
      <c r="U3" s="62"/>
      <c r="V3" s="62"/>
      <c r="W3" s="62"/>
      <c r="X3" s="62"/>
      <c r="Y3" s="62"/>
      <c r="Z3" s="62"/>
      <c r="AA3" s="102"/>
      <c r="AB3" s="62" t="s">
        <v>226</v>
      </c>
      <c r="AC3" s="62"/>
      <c r="AD3" s="75" t="s">
        <v>122</v>
      </c>
      <c r="AE3" s="73"/>
      <c r="AF3" s="76"/>
      <c r="AG3" s="76"/>
      <c r="AH3" s="76"/>
      <c r="AI3" s="76"/>
      <c r="AJ3" s="101" t="s">
        <v>62</v>
      </c>
      <c r="AK3" s="101"/>
      <c r="AL3" s="97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25"/>
      <c r="BI3" s="25"/>
      <c r="BJ3" s="25"/>
      <c r="BK3" s="25"/>
      <c r="BL3" s="25"/>
      <c r="BM3" s="25"/>
      <c r="BN3" s="70"/>
      <c r="BO3" s="103"/>
      <c r="BP3" s="69"/>
      <c r="BQ3" s="69"/>
      <c r="BR3" s="69"/>
      <c r="BS3" s="69"/>
      <c r="BT3" s="69"/>
      <c r="BU3" s="69"/>
      <c r="BV3" s="62"/>
      <c r="BW3" s="57"/>
      <c r="BX3" s="57"/>
      <c r="BY3" s="57"/>
      <c r="BZ3" s="57"/>
      <c r="CA3" s="57"/>
      <c r="CB3" s="57"/>
      <c r="CC3" s="69"/>
      <c r="CD3" s="69"/>
      <c r="CE3" s="69"/>
      <c r="CF3" s="69"/>
      <c r="CG3" s="69"/>
      <c r="CH3" s="69"/>
      <c r="CI3" s="69"/>
      <c r="CJ3" s="69"/>
      <c r="CK3" s="69"/>
    </row>
    <row r="4" spans="1:89" ht="30" x14ac:dyDescent="0.25">
      <c r="A4" s="25"/>
      <c r="B4" s="25"/>
      <c r="C4" s="25"/>
      <c r="D4" s="25"/>
      <c r="E4" s="25"/>
      <c r="F4" s="25"/>
      <c r="G4" s="25"/>
      <c r="H4" s="25"/>
      <c r="I4" s="25"/>
      <c r="J4" s="56"/>
      <c r="K4" s="56"/>
      <c r="L4" s="56"/>
      <c r="M4" s="56"/>
      <c r="N4" s="56"/>
      <c r="O4" s="56"/>
      <c r="P4" s="56"/>
      <c r="Q4" s="56"/>
      <c r="R4" s="56"/>
      <c r="S4" s="62"/>
      <c r="T4" s="62"/>
      <c r="U4" s="62"/>
      <c r="V4" s="62"/>
      <c r="W4" s="62"/>
      <c r="X4" s="62"/>
      <c r="Y4" s="62"/>
      <c r="Z4" s="62"/>
      <c r="AA4" s="73" t="s">
        <v>69</v>
      </c>
      <c r="AB4" s="109" t="s">
        <v>64</v>
      </c>
      <c r="AC4" s="110" t="s">
        <v>63</v>
      </c>
      <c r="AD4" s="78" t="s">
        <v>60</v>
      </c>
      <c r="AE4" s="107" t="s">
        <v>229</v>
      </c>
      <c r="AF4" s="107" t="s">
        <v>230</v>
      </c>
      <c r="AG4" s="107" t="s">
        <v>231</v>
      </c>
      <c r="AH4" s="107" t="s">
        <v>232</v>
      </c>
      <c r="AI4" s="107" t="s">
        <v>233</v>
      </c>
      <c r="AJ4" s="107" t="s">
        <v>234</v>
      </c>
      <c r="AK4" s="77" t="s">
        <v>61</v>
      </c>
      <c r="AL4" s="79" t="s">
        <v>2</v>
      </c>
      <c r="AM4" s="108" t="str">
        <f>$AM$2</f>
        <v>GSchV_limits</v>
      </c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25"/>
      <c r="BI4" s="25"/>
      <c r="BJ4" s="25"/>
      <c r="BK4" s="25"/>
      <c r="BL4" s="25"/>
      <c r="BM4" s="25"/>
      <c r="BN4" s="70"/>
      <c r="BO4" s="69"/>
      <c r="BP4" s="69"/>
      <c r="BQ4" s="69"/>
      <c r="BR4" s="69"/>
      <c r="BS4" s="69"/>
      <c r="BT4" s="69"/>
      <c r="BU4" s="69"/>
      <c r="BV4" s="62"/>
      <c r="BW4" s="58">
        <v>3</v>
      </c>
      <c r="BX4" s="58">
        <v>3</v>
      </c>
      <c r="BY4" s="58">
        <v>4</v>
      </c>
      <c r="BZ4" s="58">
        <v>5</v>
      </c>
      <c r="CA4" s="58">
        <v>6</v>
      </c>
      <c r="CB4" s="58">
        <v>7</v>
      </c>
      <c r="CC4" s="69"/>
      <c r="CD4" s="69"/>
      <c r="CE4" s="69"/>
      <c r="CF4" s="69"/>
      <c r="CG4" s="69"/>
      <c r="CH4" s="69"/>
      <c r="CI4" s="69"/>
      <c r="CJ4" s="69"/>
      <c r="CK4" s="69"/>
    </row>
    <row r="5" spans="1:89" x14ac:dyDescent="0.25">
      <c r="A5" s="25"/>
      <c r="B5" s="25"/>
      <c r="C5" s="25"/>
      <c r="D5" s="25"/>
      <c r="E5" s="25"/>
      <c r="F5" s="25"/>
      <c r="G5" s="25"/>
      <c r="H5" s="25"/>
      <c r="I5" s="25"/>
      <c r="J5" s="56"/>
      <c r="K5" s="56"/>
      <c r="L5" s="56"/>
      <c r="M5" s="56"/>
      <c r="N5" s="56"/>
      <c r="O5" s="56"/>
      <c r="P5" s="56"/>
      <c r="Q5" s="56"/>
      <c r="R5" s="56"/>
      <c r="S5" s="62"/>
      <c r="T5" s="62"/>
      <c r="U5" s="62"/>
      <c r="V5" s="62"/>
      <c r="W5" s="62"/>
      <c r="X5" s="62"/>
      <c r="Y5" s="62"/>
      <c r="Z5" s="62"/>
      <c r="AA5" s="81" t="str">
        <f>INDEX('Detected Compounds limits'!$B$2:$I$50, MATCH($AD5,'Detected Compounds limits'!$B$2:$B$50, 0), MATCH(AA$4,'Detected Compounds limits'!$B$2:$I$2,0))</f>
        <v xml:space="preserve"> </v>
      </c>
      <c r="AB5" s="81"/>
      <c r="AC5" s="82"/>
      <c r="AD5" s="83" t="s">
        <v>26</v>
      </c>
      <c r="AE5" s="81"/>
      <c r="AF5" s="81"/>
      <c r="AG5" s="81"/>
      <c r="AH5" s="81"/>
      <c r="AI5" s="81"/>
      <c r="AJ5" s="81">
        <v>0.2</v>
      </c>
      <c r="AK5" s="81">
        <v>0.2</v>
      </c>
      <c r="AL5" s="81">
        <f>INDEX('Detected Compounds limits'!$B$2:$H$50, MATCH($AD5,'Detected Compounds limits'!$B$2:$B$50, 0), MATCH(AL$4,'Detected Compounds limits'!$B$2:$H$2,0))</f>
        <v>0.2</v>
      </c>
      <c r="AM5" s="81">
        <f>INDEX('Detected Compounds limits'!$B$2:$H$50, MATCH($AD5,'Detected Compounds limits'!$B$2:$B$50, 0), MATCH(AM$2,'Detected Compounds limits'!$B$2:$H$2,0))</f>
        <v>0.1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25"/>
      <c r="BI5" s="25"/>
      <c r="BJ5" s="25"/>
      <c r="BK5" s="25"/>
      <c r="BL5" s="25"/>
      <c r="BM5" s="25"/>
      <c r="BN5" s="70"/>
      <c r="BO5" s="69"/>
      <c r="BP5" s="69"/>
      <c r="BQ5" s="69"/>
      <c r="BR5" s="69"/>
      <c r="BS5" s="69"/>
      <c r="BT5" s="69"/>
      <c r="BU5" s="69"/>
      <c r="BV5" s="62"/>
      <c r="BW5" s="59"/>
      <c r="BX5" s="59"/>
      <c r="BY5" s="59"/>
      <c r="BZ5" s="59"/>
      <c r="CA5" s="59"/>
      <c r="CB5" s="59" t="s">
        <v>76</v>
      </c>
      <c r="CC5" s="69"/>
      <c r="CD5" s="69"/>
      <c r="CE5" s="69"/>
      <c r="CF5" s="69"/>
      <c r="CG5" s="69"/>
      <c r="CH5" s="69"/>
      <c r="CI5" s="69"/>
      <c r="CJ5" s="69"/>
      <c r="CK5" s="69"/>
    </row>
    <row r="6" spans="1:89" x14ac:dyDescent="0.25">
      <c r="A6" s="25"/>
      <c r="B6" s="25"/>
      <c r="C6" s="25"/>
      <c r="D6" s="25"/>
      <c r="E6" s="25"/>
      <c r="F6" s="25"/>
      <c r="G6" s="25"/>
      <c r="H6" s="25"/>
      <c r="I6" s="25"/>
      <c r="J6" s="56"/>
      <c r="K6" s="56"/>
      <c r="L6" s="56"/>
      <c r="M6" s="56"/>
      <c r="N6" s="56"/>
      <c r="O6" s="56"/>
      <c r="P6" s="56"/>
      <c r="Q6" s="56"/>
      <c r="R6" s="56"/>
      <c r="S6" s="62"/>
      <c r="T6" s="62"/>
      <c r="U6" s="62"/>
      <c r="V6" s="62"/>
      <c r="W6" s="62"/>
      <c r="X6" s="62"/>
      <c r="Y6" s="62"/>
      <c r="Z6" s="62"/>
      <c r="AA6" s="81" t="str">
        <f>INDEX('Detected Compounds limits'!$B$2:$I$50, MATCH($AD6,'Detected Compounds limits'!$B$2:$B$50, 0), MATCH(AA$4,'Detected Compounds limits'!$B$2:$I$2,0))</f>
        <v xml:space="preserve"> </v>
      </c>
      <c r="AB6" s="81"/>
      <c r="AC6" s="82"/>
      <c r="AD6" s="83" t="s">
        <v>18</v>
      </c>
      <c r="AE6" s="81"/>
      <c r="AF6" s="81">
        <v>2.0000000000000001E-4</v>
      </c>
      <c r="AG6" s="81">
        <v>2.0000000000000001E-4</v>
      </c>
      <c r="AH6" s="81"/>
      <c r="AI6" s="81"/>
      <c r="AJ6" s="81"/>
      <c r="AK6" s="81">
        <v>2.0000000000000001E-4</v>
      </c>
      <c r="AL6" s="81">
        <f>INDEX('Detected Compounds limits'!$B$2:$H$50, MATCH($AD6,'Detected Compounds limits'!$B$2:$B$50, 0), MATCH(AL$4,'Detected Compounds limits'!$B$2:$H$2,0))</f>
        <v>2.0000000000000001E-4</v>
      </c>
      <c r="AM6" s="81">
        <f>INDEX('Detected Compounds limits'!$B$2:$H$50, MATCH($AD6,'Detected Compounds limits'!$B$2:$B$50, 0), MATCH(AM$2,'Detected Compounds limits'!$B$2:$H$2,0))</f>
        <v>4.6000000000000001E-4</v>
      </c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25"/>
      <c r="BI6" s="25"/>
      <c r="BJ6" s="25"/>
      <c r="BK6" s="25"/>
      <c r="BL6" s="25"/>
      <c r="BM6" s="25"/>
      <c r="BN6" s="70"/>
      <c r="BO6" s="69"/>
      <c r="BP6" s="69"/>
      <c r="BQ6" s="69"/>
      <c r="BR6" s="69"/>
      <c r="BS6" s="69"/>
      <c r="BT6" s="69"/>
      <c r="BU6" s="69"/>
      <c r="BV6" s="62"/>
      <c r="BW6" s="59"/>
      <c r="BX6" s="59" t="s">
        <v>76</v>
      </c>
      <c r="BY6" s="59" t="s">
        <v>76</v>
      </c>
      <c r="BZ6" s="59"/>
      <c r="CA6" s="59"/>
      <c r="CB6" s="59"/>
      <c r="CC6" s="69"/>
      <c r="CD6" s="69"/>
      <c r="CE6" s="69"/>
      <c r="CF6" s="69"/>
      <c r="CG6" s="69"/>
      <c r="CH6" s="69"/>
      <c r="CI6" s="69"/>
      <c r="CJ6" s="69"/>
      <c r="CK6" s="69"/>
    </row>
    <row r="7" spans="1:89" x14ac:dyDescent="0.25">
      <c r="A7" s="25"/>
      <c r="B7" s="25"/>
      <c r="C7" s="25"/>
      <c r="D7" s="25"/>
      <c r="E7" s="25"/>
      <c r="F7" s="25"/>
      <c r="G7" s="25"/>
      <c r="H7" s="25"/>
      <c r="I7" s="25"/>
      <c r="J7" s="56"/>
      <c r="K7" s="56"/>
      <c r="L7" s="56"/>
      <c r="M7" s="56"/>
      <c r="N7" s="56"/>
      <c r="O7" s="56"/>
      <c r="P7" s="56"/>
      <c r="Q7" s="56"/>
      <c r="R7" s="56"/>
      <c r="S7" s="62"/>
      <c r="T7" s="62"/>
      <c r="U7" s="62"/>
      <c r="V7" s="62"/>
      <c r="W7" s="62"/>
      <c r="X7" s="62"/>
      <c r="Y7" s="62"/>
      <c r="Z7" s="62"/>
      <c r="AA7" s="81" t="str">
        <f>INDEX('Detected Compounds limits'!$B$2:$I$50, MATCH($AD7,'Detected Compounds limits'!$B$2:$B$50, 0), MATCH(AA$4,'Detected Compounds limits'!$B$2:$I$2,0))</f>
        <v xml:space="preserve"> </v>
      </c>
      <c r="AB7" s="81"/>
      <c r="AC7" s="82"/>
      <c r="AD7" s="83" t="s">
        <v>20</v>
      </c>
      <c r="AE7" s="81"/>
      <c r="AF7" s="81"/>
      <c r="AG7" s="81">
        <v>1.6000000000000001E-4</v>
      </c>
      <c r="AH7" s="81"/>
      <c r="AI7" s="81"/>
      <c r="AJ7" s="81"/>
      <c r="AK7" s="81">
        <v>1.6000000000000001E-4</v>
      </c>
      <c r="AL7" s="81">
        <f>INDEX('Detected Compounds limits'!$B$2:$H$50, MATCH($AD7,'Detected Compounds limits'!$B$2:$B$50, 0), MATCH(AL$4,'Detected Compounds limits'!$B$2:$H$2,0))</f>
        <v>1E-4</v>
      </c>
      <c r="AM7" s="81">
        <f>INDEX('Detected Compounds limits'!$B$2:$H$50, MATCH($AD7,'Detected Compounds limits'!$B$2:$B$50, 0), MATCH(AM$2,'Detected Compounds limits'!$B$2:$H$2,0))</f>
        <v>0.1</v>
      </c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25"/>
      <c r="BI7" s="25"/>
      <c r="BJ7" s="25"/>
      <c r="BK7" s="25"/>
      <c r="BL7" s="25"/>
      <c r="BM7" s="25"/>
      <c r="BN7" s="70"/>
      <c r="BO7" s="69"/>
      <c r="BP7" s="69"/>
      <c r="BQ7" s="69"/>
      <c r="BR7" s="69"/>
      <c r="BS7" s="69"/>
      <c r="BT7" s="69"/>
      <c r="BU7" s="69"/>
      <c r="BV7" s="62"/>
      <c r="BW7" s="59"/>
      <c r="BX7" s="59"/>
      <c r="BY7" s="59"/>
      <c r="BZ7" s="59"/>
      <c r="CA7" s="59"/>
      <c r="CB7" s="59"/>
      <c r="CC7" s="69"/>
      <c r="CD7" s="69"/>
      <c r="CE7" s="69"/>
      <c r="CF7" s="69"/>
      <c r="CG7" s="69"/>
      <c r="CH7" s="69"/>
      <c r="CI7" s="69"/>
      <c r="CJ7" s="69"/>
      <c r="CK7" s="69"/>
    </row>
    <row r="8" spans="1:89" x14ac:dyDescent="0.25">
      <c r="A8" s="25"/>
      <c r="B8" s="25"/>
      <c r="C8" s="25"/>
      <c r="D8" s="25"/>
      <c r="E8" s="25"/>
      <c r="F8" s="25"/>
      <c r="G8" s="25"/>
      <c r="H8" s="25"/>
      <c r="I8" s="25"/>
      <c r="J8" s="56"/>
      <c r="K8" s="56"/>
      <c r="L8" s="56"/>
      <c r="M8" s="56"/>
      <c r="N8" s="56"/>
      <c r="O8" s="56"/>
      <c r="P8" s="56"/>
      <c r="Q8" s="56"/>
      <c r="R8" s="56"/>
      <c r="S8" s="62"/>
      <c r="T8" s="62"/>
      <c r="U8" s="62"/>
      <c r="V8" s="62"/>
      <c r="W8" s="62"/>
      <c r="X8" s="62"/>
      <c r="Y8" s="62"/>
      <c r="Z8" s="62"/>
      <c r="AA8" s="81" t="str">
        <f>INDEX('Detected Compounds limits'!$B$2:$I$50, MATCH($AD8,'Detected Compounds limits'!$B$2:$B$50, 0), MATCH(AA$4,'Detected Compounds limits'!$B$2:$I$2,0))</f>
        <v xml:space="preserve"> </v>
      </c>
      <c r="AB8" s="81"/>
      <c r="AC8" s="82"/>
      <c r="AD8" s="83" t="s">
        <v>92</v>
      </c>
      <c r="AE8" s="81">
        <v>2.9000000000000001E-2</v>
      </c>
      <c r="AF8" s="81"/>
      <c r="AG8" s="81"/>
      <c r="AH8" s="81"/>
      <c r="AI8" s="81"/>
      <c r="AJ8" s="81"/>
      <c r="AK8" s="81">
        <v>2.9000000000000001E-2</v>
      </c>
      <c r="AL8" s="81">
        <f>INDEX('Detected Compounds limits'!$B$2:$H$50, MATCH($AD8,'Detected Compounds limits'!$B$2:$B$50, 0), MATCH(AL$4,'Detected Compounds limits'!$B$2:$H$2,0))</f>
        <v>2.9000000000000001E-2</v>
      </c>
      <c r="AM8" s="81">
        <f>INDEX('Detected Compounds limits'!$B$2:$H$50, MATCH($AD8,'Detected Compounds limits'!$B$2:$B$50, 0), MATCH(AM$2,'Detected Compounds limits'!$B$2:$H$2,0))</f>
        <v>0.1</v>
      </c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25"/>
      <c r="BI8" s="25"/>
      <c r="BJ8" s="25"/>
      <c r="BK8" s="25"/>
      <c r="BL8" s="25"/>
      <c r="BM8" s="25"/>
      <c r="BN8" s="70"/>
      <c r="BO8" s="69"/>
      <c r="BP8" s="69"/>
      <c r="BQ8" s="69"/>
      <c r="BR8" s="69"/>
      <c r="BS8" s="69"/>
      <c r="BT8" s="69"/>
      <c r="BU8" s="69"/>
      <c r="BV8" s="62"/>
      <c r="BW8" s="59" t="s">
        <v>76</v>
      </c>
      <c r="BX8" s="59"/>
      <c r="BY8" s="59"/>
      <c r="BZ8" s="59"/>
      <c r="CA8" s="59"/>
      <c r="CB8" s="59"/>
      <c r="CC8" s="69"/>
      <c r="CD8" s="69"/>
      <c r="CE8" s="69"/>
      <c r="CF8" s="69"/>
      <c r="CG8" s="69"/>
      <c r="CH8" s="69"/>
      <c r="CI8" s="69"/>
      <c r="CJ8" s="69"/>
      <c r="CK8" s="69"/>
    </row>
    <row r="9" spans="1:89" x14ac:dyDescent="0.25">
      <c r="A9" s="25"/>
      <c r="B9" s="25"/>
      <c r="C9" s="25"/>
      <c r="D9" s="25"/>
      <c r="E9" s="25"/>
      <c r="F9" s="25"/>
      <c r="G9" s="25"/>
      <c r="H9" s="25"/>
      <c r="I9" s="25"/>
      <c r="J9" s="56"/>
      <c r="K9" s="56"/>
      <c r="L9" s="56"/>
      <c r="M9" s="56"/>
      <c r="N9" s="56"/>
      <c r="O9" s="56"/>
      <c r="P9" s="56"/>
      <c r="Q9" s="56"/>
      <c r="R9" s="56"/>
      <c r="S9" s="62"/>
      <c r="T9" s="62"/>
      <c r="U9" s="62"/>
      <c r="V9" s="62"/>
      <c r="W9" s="62"/>
      <c r="X9" s="62"/>
      <c r="Y9" s="62"/>
      <c r="Z9" s="62"/>
      <c r="AA9" s="81" t="str">
        <f>INDEX('Detected Compounds limits'!$B$2:$I$50, MATCH($AD9,'Detected Compounds limits'!$B$2:$B$50, 0), MATCH(AA$4,'Detected Compounds limits'!$B$2:$I$2,0))</f>
        <v xml:space="preserve"> </v>
      </c>
      <c r="AB9" s="81"/>
      <c r="AC9" s="82" t="s">
        <v>65</v>
      </c>
      <c r="AD9" s="83" t="s">
        <v>31</v>
      </c>
      <c r="AE9" s="81"/>
      <c r="AF9" s="81"/>
      <c r="AG9" s="81"/>
      <c r="AH9" s="81"/>
      <c r="AI9" s="81"/>
      <c r="AJ9" s="81">
        <v>0.04</v>
      </c>
      <c r="AK9" s="81">
        <v>0.04</v>
      </c>
      <c r="AL9" s="81">
        <f>INDEX('Detected Compounds limits'!$B$2:$H$50, MATCH($AD9,'Detected Compounds limits'!$B$2:$B$50, 0), MATCH(AL$4,'Detected Compounds limits'!$B$2:$H$2,0))</f>
        <v>0.04</v>
      </c>
      <c r="AM9" s="81">
        <f>INDEX('Detected Compounds limits'!$B$2:$H$50, MATCH($AD9,'Detected Compounds limits'!$B$2:$B$50, 0), MATCH(AM$2,'Detected Compounds limits'!$B$2:$H$2,0))</f>
        <v>0.1</v>
      </c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25"/>
      <c r="BI9" s="25"/>
      <c r="BJ9" s="25"/>
      <c r="BK9" s="25"/>
      <c r="BL9" s="25"/>
      <c r="BM9" s="25"/>
      <c r="BN9" s="70"/>
      <c r="BO9" s="69"/>
      <c r="BP9" s="69"/>
      <c r="BQ9" s="69"/>
      <c r="BR9" s="69"/>
      <c r="BS9" s="69"/>
      <c r="BT9" s="69"/>
      <c r="BU9" s="69"/>
      <c r="BV9" s="62"/>
      <c r="BW9" s="59"/>
      <c r="BX9" s="59"/>
      <c r="BY9" s="59"/>
      <c r="BZ9" s="59"/>
      <c r="CA9" s="59"/>
      <c r="CB9" s="59" t="s">
        <v>76</v>
      </c>
      <c r="CC9" s="69"/>
      <c r="CD9" s="69"/>
      <c r="CE9" s="69"/>
      <c r="CF9" s="69"/>
      <c r="CG9" s="69"/>
      <c r="CH9" s="69"/>
      <c r="CI9" s="69"/>
      <c r="CJ9" s="69"/>
      <c r="CK9" s="69"/>
    </row>
    <row r="10" spans="1:89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56"/>
      <c r="K10" s="56"/>
      <c r="L10" s="56"/>
      <c r="M10" s="56"/>
      <c r="N10" s="56"/>
      <c r="O10" s="56"/>
      <c r="P10" s="56"/>
      <c r="Q10" s="56"/>
      <c r="R10" s="56"/>
      <c r="S10" s="62"/>
      <c r="T10" s="62"/>
      <c r="U10" s="62"/>
      <c r="V10" s="62"/>
      <c r="W10" s="62"/>
      <c r="X10" s="62"/>
      <c r="Y10" s="62"/>
      <c r="Z10" s="62"/>
      <c r="AA10" s="81" t="str">
        <f>INDEX('Detected Compounds limits'!$B$2:$I$50, MATCH($AD10,'Detected Compounds limits'!$B$2:$B$50, 0), MATCH(AA$4,'Detected Compounds limits'!$B$2:$I$2,0))</f>
        <v xml:space="preserve"> </v>
      </c>
      <c r="AB10" s="81"/>
      <c r="AC10" s="82"/>
      <c r="AD10" s="83" t="s">
        <v>40</v>
      </c>
      <c r="AE10" s="81"/>
      <c r="AF10" s="81"/>
      <c r="AG10" s="81"/>
      <c r="AH10" s="81"/>
      <c r="AI10" s="81">
        <v>0.05</v>
      </c>
      <c r="AJ10" s="81">
        <v>0.125</v>
      </c>
      <c r="AK10" s="81">
        <v>0.125</v>
      </c>
      <c r="AL10" s="81">
        <f>INDEX('Detected Compounds limits'!$B$2:$H$50, MATCH($AD10,'Detected Compounds limits'!$B$2:$B$50, 0), MATCH(AL$4,'Detected Compounds limits'!$B$2:$H$2,0))</f>
        <v>0.05</v>
      </c>
      <c r="AM10" s="81">
        <f>INDEX('Detected Compounds limits'!$B$2:$H$50, MATCH($AD10,'Detected Compounds limits'!$B$2:$B$50, 0), MATCH(AM$2,'Detected Compounds limits'!$B$2:$H$2,0))</f>
        <v>0.66</v>
      </c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25"/>
      <c r="BI10" s="25"/>
      <c r="BJ10" s="25"/>
      <c r="BK10" s="25"/>
      <c r="BL10" s="25"/>
      <c r="BM10" s="25"/>
      <c r="BN10" s="70"/>
      <c r="BO10" s="69"/>
      <c r="BP10" s="69"/>
      <c r="BQ10" s="69"/>
      <c r="BR10" s="69"/>
      <c r="BS10" s="69"/>
      <c r="BT10" s="69"/>
      <c r="BU10" s="69"/>
      <c r="BV10" s="62"/>
      <c r="BW10" s="59"/>
      <c r="BX10" s="59"/>
      <c r="BY10" s="59"/>
      <c r="BZ10" s="59"/>
      <c r="CA10" s="59" t="s">
        <v>76</v>
      </c>
      <c r="CB10" s="59"/>
      <c r="CC10" s="69"/>
      <c r="CD10" s="69"/>
      <c r="CE10" s="69"/>
      <c r="CF10" s="69"/>
      <c r="CG10" s="69"/>
      <c r="CH10" s="69"/>
      <c r="CI10" s="69"/>
      <c r="CJ10" s="69"/>
      <c r="CK10" s="69"/>
    </row>
    <row r="11" spans="1:89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56"/>
      <c r="K11" s="56"/>
      <c r="L11" s="56"/>
      <c r="M11" s="56"/>
      <c r="N11" s="56"/>
      <c r="O11" s="56"/>
      <c r="P11" s="56"/>
      <c r="Q11" s="56"/>
      <c r="R11" s="56"/>
      <c r="S11" s="62" t="s">
        <v>219</v>
      </c>
      <c r="T11" s="62"/>
      <c r="U11" s="62"/>
      <c r="V11" s="62"/>
      <c r="W11" s="62"/>
      <c r="X11" s="62"/>
      <c r="Y11" s="62"/>
      <c r="Z11" s="62"/>
      <c r="AA11" s="81" t="str">
        <f>INDEX('Detected Compounds limits'!$B$2:$I$50, MATCH($AD11,'Detected Compounds limits'!$B$2:$B$50, 0), MATCH(AA$4,'Detected Compounds limits'!$B$2:$I$2,0))</f>
        <v>x</v>
      </c>
      <c r="AB11" s="81"/>
      <c r="AC11" s="82"/>
      <c r="AD11" s="83" t="s">
        <v>44</v>
      </c>
      <c r="AE11" s="81"/>
      <c r="AF11" s="81">
        <v>0.04</v>
      </c>
      <c r="AG11" s="81"/>
      <c r="AH11" s="81"/>
      <c r="AI11" s="81"/>
      <c r="AJ11" s="81"/>
      <c r="AK11" s="81">
        <v>0.04</v>
      </c>
      <c r="AL11" s="81">
        <f>INDEX('Detected Compounds limits'!$B$2:$H$50, MATCH($AD11,'Detected Compounds limits'!$B$2:$B$50, 0), MATCH(AL$4,'Detected Compounds limits'!$B$2:$H$2,0))</f>
        <v>0.02</v>
      </c>
      <c r="AM11" s="81">
        <f>INDEX('Detected Compounds limits'!$B$2:$H$50, MATCH($AD11,'Detected Compounds limits'!$B$2:$B$50, 0), MATCH(AM$2,'Detected Compounds limits'!$B$2:$H$2,0))</f>
        <v>10</v>
      </c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25"/>
      <c r="BI11" s="25"/>
      <c r="BJ11" s="25"/>
      <c r="BK11" s="25"/>
      <c r="BL11" s="25"/>
      <c r="BM11" s="25"/>
      <c r="BN11" s="70"/>
      <c r="BO11" s="69"/>
      <c r="BP11" s="69"/>
      <c r="BQ11" s="69"/>
      <c r="BR11" s="69"/>
      <c r="BS11" s="69"/>
      <c r="BT11" s="105"/>
      <c r="BU11" s="104" t="s">
        <v>224</v>
      </c>
      <c r="BV11" s="62"/>
      <c r="BW11" s="59"/>
      <c r="BX11" s="59" t="s">
        <v>76</v>
      </c>
      <c r="BY11" s="59"/>
      <c r="BZ11" s="59"/>
      <c r="CA11" s="59"/>
      <c r="CB11" s="59"/>
      <c r="CC11" s="69"/>
      <c r="CD11" s="69"/>
      <c r="CE11" s="69"/>
      <c r="CF11" s="69"/>
      <c r="CG11" s="69"/>
      <c r="CH11" s="69"/>
      <c r="CI11" s="69"/>
      <c r="CJ11" s="69"/>
      <c r="CK11" s="69"/>
    </row>
    <row r="12" spans="1:89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56"/>
      <c r="K12" s="56"/>
      <c r="L12" s="56"/>
      <c r="M12" s="56"/>
      <c r="N12" s="56"/>
      <c r="O12" s="56"/>
      <c r="P12" s="56"/>
      <c r="Q12" s="56"/>
      <c r="R12" s="56"/>
      <c r="S12" s="62"/>
      <c r="T12" s="62"/>
      <c r="U12" s="62"/>
      <c r="V12" s="62"/>
      <c r="W12" s="62"/>
      <c r="X12" s="62"/>
      <c r="Y12" s="62"/>
      <c r="Z12" s="62"/>
      <c r="AA12" s="81" t="str">
        <f>INDEX('Detected Compounds limits'!$B$2:$I$50, MATCH($AD12,'Detected Compounds limits'!$B$2:$B$50, 0), MATCH(AA$4,'Detected Compounds limits'!$B$2:$I$2,0))</f>
        <v xml:space="preserve"> </v>
      </c>
      <c r="AB12" s="81"/>
      <c r="AC12" s="82"/>
      <c r="AD12" s="83" t="s">
        <v>51</v>
      </c>
      <c r="AE12" s="81"/>
      <c r="AF12" s="81"/>
      <c r="AG12" s="81">
        <v>2.0000000000000002E-5</v>
      </c>
      <c r="AH12" s="81"/>
      <c r="AI12" s="81"/>
      <c r="AJ12" s="81"/>
      <c r="AK12" s="81">
        <v>2.0000000000000002E-5</v>
      </c>
      <c r="AL12" s="81">
        <f>INDEX('Detected Compounds limits'!$B$2:$H$50, MATCH($AD12,'Detected Compounds limits'!$B$2:$B$50, 0), MATCH(AL$4,'Detected Compounds limits'!$B$2:$H$2,0))</f>
        <v>2.0000000000000002E-5</v>
      </c>
      <c r="AM12" s="81">
        <f>INDEX('Detected Compounds limits'!$B$2:$H$50, MATCH($AD12,'Detected Compounds limits'!$B$2:$B$50, 0), MATCH(AM$2,'Detected Compounds limits'!$B$2:$H$2,0))</f>
        <v>0.1</v>
      </c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25"/>
      <c r="BI12" s="25"/>
      <c r="BJ12" s="25"/>
      <c r="BK12" s="25"/>
      <c r="BL12" s="25"/>
      <c r="BM12" s="25"/>
      <c r="BN12" s="70"/>
      <c r="BO12" s="69"/>
      <c r="BP12" s="69"/>
      <c r="BQ12" s="69"/>
      <c r="BR12" s="69"/>
      <c r="BS12" s="69"/>
      <c r="BT12" s="69"/>
      <c r="BU12" s="69"/>
      <c r="BV12" s="62"/>
      <c r="BW12" s="59"/>
      <c r="BX12" s="59"/>
      <c r="BY12" s="59" t="s">
        <v>76</v>
      </c>
      <c r="BZ12" s="59"/>
      <c r="CA12" s="59"/>
      <c r="CB12" s="59"/>
      <c r="CC12" s="69"/>
      <c r="CD12" s="69"/>
      <c r="CE12" s="69"/>
      <c r="CF12" s="69"/>
      <c r="CG12" s="69"/>
      <c r="CH12" s="69"/>
      <c r="CI12" s="69"/>
      <c r="CJ12" s="69"/>
      <c r="CK12" s="69"/>
    </row>
    <row r="13" spans="1:89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56"/>
      <c r="K13" s="56"/>
      <c r="L13" s="56"/>
      <c r="M13" s="56"/>
      <c r="N13" s="56"/>
      <c r="O13" s="56"/>
      <c r="P13" s="56"/>
      <c r="Q13" s="56"/>
      <c r="R13" s="56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25"/>
      <c r="BI13" s="25"/>
      <c r="BJ13" s="25"/>
      <c r="BK13" s="25"/>
      <c r="BL13" s="25"/>
      <c r="BM13" s="25"/>
      <c r="BN13" s="70"/>
      <c r="BO13" s="69"/>
      <c r="BP13" s="69"/>
      <c r="BQ13" s="69"/>
      <c r="BR13" s="69"/>
      <c r="BS13" s="69"/>
      <c r="BT13" s="69"/>
      <c r="BU13" s="69"/>
      <c r="BV13" s="62"/>
      <c r="BW13" s="60"/>
      <c r="BX13" s="60"/>
      <c r="BY13" s="60"/>
      <c r="BZ13" s="60"/>
      <c r="CA13" s="60"/>
      <c r="CB13" s="60"/>
      <c r="CC13" s="69"/>
      <c r="CD13" s="69"/>
      <c r="CE13" s="69"/>
      <c r="CF13" s="69"/>
      <c r="CG13" s="69"/>
      <c r="CH13" s="69"/>
      <c r="CI13" s="69"/>
      <c r="CJ13" s="69"/>
      <c r="CK13" s="69"/>
    </row>
    <row r="14" spans="1:89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56"/>
      <c r="K14" s="56"/>
      <c r="L14" s="56"/>
      <c r="M14" s="56"/>
      <c r="N14" s="56"/>
      <c r="O14" s="56"/>
      <c r="P14" s="56"/>
      <c r="Q14" s="56"/>
      <c r="R14" s="56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25"/>
      <c r="BI14" s="25"/>
      <c r="BJ14" s="25"/>
      <c r="BK14" s="25"/>
      <c r="BL14" s="25"/>
      <c r="BM14" s="25"/>
      <c r="BN14" s="70"/>
      <c r="BO14" s="69"/>
      <c r="BP14" s="69"/>
      <c r="BQ14" s="69"/>
      <c r="BR14" s="69"/>
      <c r="BS14" s="69"/>
      <c r="BT14" s="69"/>
      <c r="BU14" s="69"/>
      <c r="BV14" s="62"/>
      <c r="BW14" s="60"/>
      <c r="BX14" s="60"/>
      <c r="BY14" s="60"/>
      <c r="BZ14" s="60"/>
      <c r="CA14" s="60"/>
      <c r="CB14" s="60"/>
      <c r="CC14" s="69"/>
      <c r="CD14" s="69"/>
      <c r="CE14" s="69"/>
      <c r="CF14" s="69"/>
      <c r="CG14" s="69"/>
      <c r="CH14" s="69"/>
      <c r="CI14" s="69"/>
      <c r="CJ14" s="69"/>
      <c r="CK14" s="69"/>
    </row>
    <row r="15" spans="1:89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56"/>
      <c r="K15" s="56"/>
      <c r="L15" s="56"/>
      <c r="M15" s="56"/>
      <c r="N15" s="56"/>
      <c r="O15" s="56"/>
      <c r="P15" s="56"/>
      <c r="Q15" s="56"/>
      <c r="R15" s="56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 t="str">
        <f>AD3</f>
        <v>Chatzensee</v>
      </c>
      <c r="AE15" s="81" t="str">
        <f t="shared" ref="AE15:AJ15" si="0">AE4</f>
        <v>04/03</v>
      </c>
      <c r="AF15" s="81" t="str">
        <f t="shared" si="0"/>
        <v>31/03</v>
      </c>
      <c r="AG15" s="81" t="str">
        <f t="shared" si="0"/>
        <v>29/04</v>
      </c>
      <c r="AH15" s="81" t="str">
        <f t="shared" si="0"/>
        <v>25/05</v>
      </c>
      <c r="AI15" s="81" t="str">
        <f t="shared" si="0"/>
        <v>23/06</v>
      </c>
      <c r="AJ15" s="81" t="str">
        <f t="shared" si="0"/>
        <v>21/07</v>
      </c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25"/>
      <c r="BI15" s="25"/>
      <c r="BJ15" s="25"/>
      <c r="BK15" s="25"/>
      <c r="BL15" s="25"/>
      <c r="BM15" s="25"/>
      <c r="BN15" s="70"/>
      <c r="BO15" s="91" t="s">
        <v>202</v>
      </c>
      <c r="BP15" s="89" t="s">
        <v>168</v>
      </c>
      <c r="BQ15" s="89" t="s">
        <v>169</v>
      </c>
      <c r="BR15" s="89" t="s">
        <v>170</v>
      </c>
      <c r="BS15" s="89" t="s">
        <v>171</v>
      </c>
      <c r="BT15" s="89" t="s">
        <v>172</v>
      </c>
      <c r="BU15" s="89" t="s">
        <v>173</v>
      </c>
      <c r="BV15" s="62"/>
      <c r="BW15" s="60"/>
      <c r="BX15" s="60"/>
      <c r="BY15" s="60"/>
      <c r="BZ15" s="60"/>
      <c r="CA15" s="60"/>
      <c r="CB15" s="60"/>
      <c r="CC15" s="69"/>
      <c r="CD15" s="69"/>
      <c r="CE15" s="69"/>
      <c r="CF15" s="69"/>
      <c r="CG15" s="69"/>
      <c r="CH15" s="69"/>
      <c r="CI15" s="69"/>
      <c r="CJ15" s="69"/>
      <c r="CK15" s="69"/>
    </row>
    <row r="16" spans="1:89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56"/>
      <c r="K16" s="56"/>
      <c r="L16" s="56"/>
      <c r="M16" s="56"/>
      <c r="N16" s="56"/>
      <c r="O16" s="56"/>
      <c r="P16" s="56"/>
      <c r="Q16" s="56"/>
      <c r="R16" s="56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50" t="s">
        <v>78</v>
      </c>
      <c r="AE16" s="81">
        <f t="shared" ref="AE16:AJ16" si="1">SUMPRODUCT(($AA5:$AA12&lt;&gt;"x")*($AC5:$AC12&lt;&gt;"x")*(BW5:BW12="&lt;")*(AE5:AE12&gt;$AM5:$AM12))</f>
        <v>0</v>
      </c>
      <c r="AF16" s="81">
        <f t="shared" si="1"/>
        <v>0</v>
      </c>
      <c r="AG16" s="81">
        <f t="shared" si="1"/>
        <v>0</v>
      </c>
      <c r="AH16" s="81">
        <f t="shared" si="1"/>
        <v>0</v>
      </c>
      <c r="AI16" s="81">
        <f t="shared" si="1"/>
        <v>0</v>
      </c>
      <c r="AJ16" s="81">
        <f t="shared" si="1"/>
        <v>1</v>
      </c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25"/>
      <c r="BI16" s="25"/>
      <c r="BJ16" s="25"/>
      <c r="BK16" s="25"/>
      <c r="BL16" s="25"/>
      <c r="BM16" s="25"/>
      <c r="BN16" s="70"/>
      <c r="BO16" s="92" t="s">
        <v>78</v>
      </c>
      <c r="BP16" s="90">
        <v>0</v>
      </c>
      <c r="BQ16" s="90">
        <v>0</v>
      </c>
      <c r="BR16" s="90">
        <v>0</v>
      </c>
      <c r="BS16" s="90">
        <v>0</v>
      </c>
      <c r="BT16" s="90">
        <v>0</v>
      </c>
      <c r="BU16" s="90">
        <v>0</v>
      </c>
      <c r="BV16" s="62"/>
      <c r="BW16" s="60"/>
      <c r="BX16" s="60"/>
      <c r="BY16" s="60"/>
      <c r="BZ16" s="60"/>
      <c r="CA16" s="60"/>
      <c r="CB16" s="60"/>
      <c r="CC16" s="69"/>
      <c r="CD16" s="69"/>
      <c r="CE16" s="69"/>
      <c r="CF16" s="69"/>
      <c r="CG16" s="69"/>
      <c r="CH16" s="69"/>
      <c r="CI16" s="69"/>
      <c r="CJ16" s="69"/>
      <c r="CK16" s="69"/>
    </row>
    <row r="17" spans="1:89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56"/>
      <c r="K17" s="56"/>
      <c r="L17" s="56"/>
      <c r="M17" s="56"/>
      <c r="N17" s="56"/>
      <c r="O17" s="56"/>
      <c r="P17" s="56"/>
      <c r="Q17" s="56"/>
      <c r="R17" s="56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51" t="s">
        <v>72</v>
      </c>
      <c r="AE17" s="81">
        <f t="shared" ref="AE17:AJ17" si="2">SUMPRODUCT(($AA5:$AA12&lt;&gt;"x")*($AC5:$AC12&lt;&gt;"x")*(BW5:BW12&lt;&gt;"&lt;")*(AE5:AE12&gt;$AM5:$AM12))</f>
        <v>0</v>
      </c>
      <c r="AF17" s="81">
        <f t="shared" si="2"/>
        <v>0</v>
      </c>
      <c r="AG17" s="81">
        <f t="shared" si="2"/>
        <v>0</v>
      </c>
      <c r="AH17" s="81">
        <f t="shared" si="2"/>
        <v>0</v>
      </c>
      <c r="AI17" s="81">
        <f t="shared" si="2"/>
        <v>0</v>
      </c>
      <c r="AJ17" s="81">
        <f t="shared" si="2"/>
        <v>0</v>
      </c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25"/>
      <c r="BI17" s="25"/>
      <c r="BJ17" s="25"/>
      <c r="BK17" s="25"/>
      <c r="BL17" s="25"/>
      <c r="BM17" s="25"/>
      <c r="BN17" s="70"/>
      <c r="BO17" s="93" t="s">
        <v>72</v>
      </c>
      <c r="BP17" s="90">
        <v>0</v>
      </c>
      <c r="BQ17" s="90">
        <v>0</v>
      </c>
      <c r="BR17" s="90">
        <v>0</v>
      </c>
      <c r="BS17" s="90">
        <v>0</v>
      </c>
      <c r="BT17" s="90">
        <v>0</v>
      </c>
      <c r="BU17" s="90">
        <v>0</v>
      </c>
      <c r="BV17" s="62"/>
      <c r="BW17" s="60"/>
      <c r="BX17" s="60"/>
      <c r="BY17" s="60"/>
      <c r="BZ17" s="60"/>
      <c r="CA17" s="60"/>
      <c r="CB17" s="60"/>
      <c r="CC17" s="69"/>
      <c r="CD17" s="69"/>
      <c r="CE17" s="69"/>
      <c r="CF17" s="69"/>
      <c r="CG17" s="69"/>
      <c r="CH17" s="69"/>
      <c r="CI17" s="69"/>
      <c r="CJ17" s="69"/>
      <c r="CK17" s="69"/>
    </row>
    <row r="18" spans="1:89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56"/>
      <c r="K18" s="56"/>
      <c r="L18" s="56"/>
      <c r="M18" s="56"/>
      <c r="N18" s="56"/>
      <c r="O18" s="56"/>
      <c r="P18" s="56"/>
      <c r="Q18" s="56"/>
      <c r="R18" s="56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28" t="s">
        <v>77</v>
      </c>
      <c r="AE18" s="81">
        <f t="shared" ref="AE18:AJ18" si="3">SUMPRODUCT((AE5:AE12&gt;=$AL5:$AL12)*($AA5:$AA12&lt;&gt;"x")*($AC5:$AC12&lt;&gt;"x")*(BW5:BW12&lt;&gt;"&lt;")*(AE5:AE12&lt;=$AM5:$AM12))</f>
        <v>0</v>
      </c>
      <c r="AF18" s="81">
        <f t="shared" si="3"/>
        <v>0</v>
      </c>
      <c r="AG18" s="81">
        <f t="shared" si="3"/>
        <v>1</v>
      </c>
      <c r="AH18" s="81">
        <f t="shared" si="3"/>
        <v>0</v>
      </c>
      <c r="AI18" s="81">
        <f t="shared" si="3"/>
        <v>0</v>
      </c>
      <c r="AJ18" s="81">
        <f t="shared" si="3"/>
        <v>1</v>
      </c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25"/>
      <c r="BI18" s="25"/>
      <c r="BJ18" s="25"/>
      <c r="BK18" s="25"/>
      <c r="BL18" s="25"/>
      <c r="BM18" s="25"/>
      <c r="BN18" s="70"/>
      <c r="BO18" s="94" t="s">
        <v>77</v>
      </c>
      <c r="BP18" s="90">
        <v>0</v>
      </c>
      <c r="BQ18" s="90">
        <v>0</v>
      </c>
      <c r="BR18" s="90">
        <v>1</v>
      </c>
      <c r="BS18" s="90">
        <v>0</v>
      </c>
      <c r="BT18" s="90">
        <v>0</v>
      </c>
      <c r="BU18" s="90">
        <v>1</v>
      </c>
      <c r="BV18" s="62"/>
      <c r="BW18" s="60"/>
      <c r="BX18" s="60"/>
      <c r="BY18" s="60"/>
      <c r="BZ18" s="60"/>
      <c r="CA18" s="60"/>
      <c r="CB18" s="60"/>
      <c r="CC18" s="69"/>
      <c r="CD18" s="69"/>
      <c r="CE18" s="69"/>
      <c r="CF18" s="69"/>
      <c r="CG18" s="69"/>
      <c r="CH18" s="69"/>
      <c r="CI18" s="69"/>
      <c r="CJ18" s="69"/>
      <c r="CK18" s="69"/>
    </row>
    <row r="19" spans="1:89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56"/>
      <c r="K19" s="56"/>
      <c r="L19" s="56"/>
      <c r="M19" s="56"/>
      <c r="N19" s="56"/>
      <c r="O19" s="56"/>
      <c r="P19" s="56"/>
      <c r="Q19" s="56"/>
      <c r="R19" s="56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25" t="s">
        <v>73</v>
      </c>
      <c r="AE19" s="100">
        <f t="shared" ref="AE19:AJ19" si="4">SUMPRODUCT(($AA5:$AA12&lt;&gt;"x")*($AC5:$AC12&lt;&gt;"x")*(AE5:AE12&gt;0)*(BW5:BW12="&lt;")*(AE5:AE12&lt;=$AM5:$AM12))</f>
        <v>1</v>
      </c>
      <c r="AF19" s="100">
        <f t="shared" si="4"/>
        <v>1</v>
      </c>
      <c r="AG19" s="100">
        <f t="shared" si="4"/>
        <v>2</v>
      </c>
      <c r="AH19" s="100">
        <f t="shared" si="4"/>
        <v>0</v>
      </c>
      <c r="AI19" s="100">
        <f t="shared" si="4"/>
        <v>1</v>
      </c>
      <c r="AJ19" s="100">
        <f t="shared" si="4"/>
        <v>0</v>
      </c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25"/>
      <c r="BI19" s="25"/>
      <c r="BJ19" s="25"/>
      <c r="BK19" s="25"/>
      <c r="BL19" s="25"/>
      <c r="BM19" s="25"/>
      <c r="BN19" s="70"/>
      <c r="BO19" s="95" t="s">
        <v>73</v>
      </c>
      <c r="BP19" s="90">
        <v>1</v>
      </c>
      <c r="BQ19" s="90">
        <v>1</v>
      </c>
      <c r="BR19" s="90">
        <v>2</v>
      </c>
      <c r="BS19" s="90">
        <v>0</v>
      </c>
      <c r="BT19" s="90">
        <v>1</v>
      </c>
      <c r="BU19" s="90">
        <v>1</v>
      </c>
      <c r="BV19" s="62"/>
      <c r="BW19" s="60"/>
      <c r="BX19" s="60"/>
      <c r="BY19" s="60"/>
      <c r="BZ19" s="60"/>
      <c r="CA19" s="60"/>
      <c r="CB19" s="60"/>
      <c r="CC19" s="69"/>
      <c r="CD19" s="69"/>
      <c r="CE19" s="69"/>
      <c r="CF19" s="69"/>
      <c r="CG19" s="69"/>
      <c r="CH19" s="69"/>
      <c r="CI19" s="69"/>
      <c r="CJ19" s="69"/>
      <c r="CK19" s="69"/>
    </row>
    <row r="20" spans="1:89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56"/>
      <c r="K20" s="56"/>
      <c r="L20" s="56"/>
      <c r="M20" s="56"/>
      <c r="N20" s="56"/>
      <c r="O20" s="56"/>
      <c r="P20" s="56"/>
      <c r="Q20" s="56"/>
      <c r="R20" s="56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26" t="s">
        <v>69</v>
      </c>
      <c r="AE20" s="81">
        <f t="shared" ref="AE20:AJ20" si="5">SUMPRODUCT(($AA5:$AA12="x")*(AE5:AE12&gt;0))</f>
        <v>0</v>
      </c>
      <c r="AF20" s="81">
        <f t="shared" si="5"/>
        <v>1</v>
      </c>
      <c r="AG20" s="81">
        <f t="shared" si="5"/>
        <v>0</v>
      </c>
      <c r="AH20" s="81">
        <f t="shared" si="5"/>
        <v>0</v>
      </c>
      <c r="AI20" s="81">
        <f t="shared" si="5"/>
        <v>0</v>
      </c>
      <c r="AJ20" s="81">
        <f t="shared" si="5"/>
        <v>0</v>
      </c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25"/>
      <c r="BI20" s="25"/>
      <c r="BJ20" s="25"/>
      <c r="BK20" s="25"/>
      <c r="BL20" s="25"/>
      <c r="BM20" s="25"/>
      <c r="BN20" s="70"/>
      <c r="BO20" s="96" t="s">
        <v>69</v>
      </c>
      <c r="BP20" s="90">
        <v>0</v>
      </c>
      <c r="BQ20" s="90">
        <v>1</v>
      </c>
      <c r="BR20" s="90">
        <v>0</v>
      </c>
      <c r="BS20" s="90">
        <v>0</v>
      </c>
      <c r="BT20" s="90">
        <v>0</v>
      </c>
      <c r="BU20" s="90">
        <v>0</v>
      </c>
      <c r="BV20" s="62"/>
      <c r="BW20" s="60"/>
      <c r="BX20" s="60"/>
      <c r="BY20" s="60"/>
      <c r="BZ20" s="60"/>
      <c r="CA20" s="60"/>
      <c r="CB20" s="60"/>
      <c r="CC20" s="69"/>
      <c r="CD20" s="69"/>
      <c r="CE20" s="69"/>
      <c r="CF20" s="69"/>
      <c r="CG20" s="69"/>
      <c r="CH20" s="69"/>
      <c r="CI20" s="69"/>
      <c r="CJ20" s="69"/>
      <c r="CK20" s="69"/>
    </row>
    <row r="21" spans="1:89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56"/>
      <c r="K21" s="56"/>
      <c r="L21" s="56"/>
      <c r="M21" s="56"/>
      <c r="N21" s="56"/>
      <c r="O21" s="56"/>
      <c r="P21" s="56"/>
      <c r="Q21" s="56"/>
      <c r="R21" s="56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27" t="s">
        <v>185</v>
      </c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25"/>
      <c r="BI21" s="25"/>
      <c r="BJ21" s="25"/>
      <c r="BK21" s="25"/>
      <c r="BL21" s="25"/>
      <c r="BM21" s="25"/>
      <c r="BN21" s="70"/>
      <c r="BO21" s="69"/>
      <c r="BP21" s="69"/>
      <c r="BQ21" s="69"/>
      <c r="BR21" s="69"/>
      <c r="BS21" s="69"/>
      <c r="BT21" s="69"/>
      <c r="BU21" s="69"/>
      <c r="BV21" s="62"/>
      <c r="BW21" s="60"/>
      <c r="BX21" s="60"/>
      <c r="BY21" s="60"/>
      <c r="BZ21" s="60"/>
      <c r="CA21" s="60"/>
      <c r="CB21" s="60"/>
      <c r="CC21" s="69"/>
      <c r="CD21" s="69"/>
      <c r="CE21" s="69"/>
      <c r="CF21" s="69"/>
      <c r="CG21" s="69"/>
      <c r="CH21" s="69"/>
      <c r="CI21" s="69"/>
      <c r="CJ21" s="69"/>
      <c r="CK21" s="69"/>
    </row>
    <row r="22" spans="1:89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56"/>
      <c r="K22" s="56"/>
      <c r="L22" s="56"/>
      <c r="M22" s="56"/>
      <c r="N22" s="56"/>
      <c r="O22" s="56"/>
      <c r="P22" s="56"/>
      <c r="Q22" s="56"/>
      <c r="R22" s="56"/>
      <c r="S22" s="62"/>
      <c r="T22" s="62"/>
      <c r="U22" s="62"/>
      <c r="V22" s="62"/>
      <c r="W22" s="62"/>
      <c r="X22" s="62"/>
      <c r="Y22" s="62"/>
      <c r="Z22" s="62"/>
      <c r="AA22" s="84"/>
      <c r="AB22" s="84"/>
      <c r="AC22" s="84"/>
      <c r="AD22" s="62" t="s">
        <v>186</v>
      </c>
      <c r="AE22" s="84">
        <f t="shared" ref="AE22:AJ22" si="6">SUM(AE16:AE20)</f>
        <v>1</v>
      </c>
      <c r="AF22" s="84">
        <f t="shared" si="6"/>
        <v>2</v>
      </c>
      <c r="AG22" s="84">
        <f t="shared" si="6"/>
        <v>3</v>
      </c>
      <c r="AH22" s="84">
        <f t="shared" si="6"/>
        <v>0</v>
      </c>
      <c r="AI22" s="84">
        <f t="shared" si="6"/>
        <v>1</v>
      </c>
      <c r="AJ22" s="84">
        <f t="shared" si="6"/>
        <v>2</v>
      </c>
      <c r="AK22" s="84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25"/>
      <c r="BI22" s="25"/>
      <c r="BJ22" s="25"/>
      <c r="BK22" s="25"/>
      <c r="BL22" s="25"/>
      <c r="BM22" s="25"/>
      <c r="BN22" s="70"/>
      <c r="BO22" s="69" t="s">
        <v>186</v>
      </c>
      <c r="BP22" s="88">
        <f>SUM(BP16:BP20)</f>
        <v>1</v>
      </c>
      <c r="BQ22" s="88">
        <f t="shared" ref="BQ22:BU22" si="7">SUM(BQ16:BQ20)</f>
        <v>2</v>
      </c>
      <c r="BR22" s="88">
        <f t="shared" si="7"/>
        <v>3</v>
      </c>
      <c r="BS22" s="88">
        <f t="shared" si="7"/>
        <v>0</v>
      </c>
      <c r="BT22" s="88">
        <f t="shared" si="7"/>
        <v>1</v>
      </c>
      <c r="BU22" s="88">
        <f t="shared" si="7"/>
        <v>2</v>
      </c>
      <c r="BV22" s="62"/>
      <c r="BW22" s="60"/>
      <c r="BX22" s="60"/>
      <c r="BY22" s="60"/>
      <c r="BZ22" s="60"/>
      <c r="CA22" s="60"/>
      <c r="CB22" s="60"/>
      <c r="CC22" s="69"/>
      <c r="CD22" s="69"/>
      <c r="CE22" s="69"/>
      <c r="CF22" s="69"/>
      <c r="CG22" s="69"/>
      <c r="CH22" s="69"/>
      <c r="CI22" s="69"/>
      <c r="CJ22" s="69"/>
      <c r="CK22" s="69"/>
    </row>
    <row r="23" spans="1:89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56"/>
      <c r="K23" s="56"/>
      <c r="L23" s="56"/>
      <c r="M23" s="56"/>
      <c r="N23" s="56"/>
      <c r="O23" s="56"/>
      <c r="P23" s="56"/>
      <c r="Q23" s="56"/>
      <c r="R23" s="56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25"/>
      <c r="BI23" s="25"/>
      <c r="BJ23" s="25"/>
      <c r="BK23" s="25"/>
      <c r="BL23" s="25"/>
      <c r="BM23" s="25"/>
      <c r="BN23" s="70"/>
      <c r="BO23" s="69"/>
      <c r="BP23" s="69"/>
      <c r="BQ23" s="69"/>
      <c r="BR23" s="69"/>
      <c r="BS23" s="69"/>
      <c r="BT23" s="69"/>
      <c r="BU23" s="69"/>
      <c r="BV23" s="62"/>
      <c r="BW23" s="60"/>
      <c r="BX23" s="60"/>
      <c r="BY23" s="60"/>
      <c r="BZ23" s="60"/>
      <c r="CA23" s="60"/>
      <c r="CB23" s="60"/>
      <c r="CC23" s="69"/>
      <c r="CD23" s="69"/>
      <c r="CE23" s="69"/>
      <c r="CF23" s="69"/>
      <c r="CG23" s="69"/>
      <c r="CH23" s="69"/>
      <c r="CI23" s="69"/>
      <c r="CJ23" s="69"/>
      <c r="CK23" s="69"/>
    </row>
    <row r="24" spans="1:89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56"/>
      <c r="K24" s="56"/>
      <c r="L24" s="56"/>
      <c r="M24" s="56"/>
      <c r="N24" s="56"/>
      <c r="O24" s="56"/>
      <c r="P24" s="56"/>
      <c r="Q24" s="56"/>
      <c r="R24" s="56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25"/>
      <c r="BI24" s="25"/>
      <c r="BJ24" s="25"/>
      <c r="BK24" s="25"/>
      <c r="BL24" s="25"/>
      <c r="BM24" s="25"/>
      <c r="BN24" s="70"/>
      <c r="BO24" s="69"/>
      <c r="BP24" s="69"/>
      <c r="BQ24" s="69"/>
      <c r="BR24" s="69"/>
      <c r="BS24" s="69"/>
      <c r="BT24" s="69"/>
      <c r="BU24" s="69"/>
      <c r="BV24" s="62"/>
      <c r="BW24" s="60"/>
      <c r="BX24" s="60"/>
      <c r="BY24" s="60"/>
      <c r="BZ24" s="60"/>
      <c r="CA24" s="60"/>
      <c r="CB24" s="60"/>
      <c r="CC24" s="69"/>
      <c r="CD24" s="69"/>
      <c r="CE24" s="69"/>
      <c r="CF24" s="69"/>
      <c r="CG24" s="69"/>
      <c r="CH24" s="69"/>
      <c r="CI24" s="69"/>
      <c r="CJ24" s="69"/>
      <c r="CK24" s="69"/>
    </row>
    <row r="25" spans="1:89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56"/>
      <c r="K25" s="56"/>
      <c r="L25" s="56"/>
      <c r="M25" s="56"/>
      <c r="N25" s="56"/>
      <c r="O25" s="56"/>
      <c r="P25" s="56"/>
      <c r="Q25" s="56"/>
      <c r="R25" s="56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25"/>
      <c r="BI25" s="25"/>
      <c r="BJ25" s="25"/>
      <c r="BK25" s="25"/>
      <c r="BL25" s="25"/>
      <c r="BM25" s="25"/>
      <c r="BN25" s="70"/>
      <c r="BO25" s="69"/>
      <c r="BP25" s="69"/>
      <c r="BQ25" s="69"/>
      <c r="BR25" s="69"/>
      <c r="BS25" s="69"/>
      <c r="BT25" s="69"/>
      <c r="BU25" s="69"/>
      <c r="BV25" s="62"/>
      <c r="BW25" s="60"/>
      <c r="BX25" s="60"/>
      <c r="BY25" s="60"/>
      <c r="BZ25" s="60"/>
      <c r="CA25" s="60"/>
      <c r="CB25" s="60"/>
      <c r="CC25" s="69"/>
      <c r="CD25" s="69"/>
      <c r="CE25" s="69"/>
      <c r="CF25" s="69"/>
      <c r="CG25" s="69"/>
      <c r="CH25" s="69"/>
      <c r="CI25" s="69"/>
      <c r="CJ25" s="69"/>
      <c r="CK25" s="69"/>
    </row>
    <row r="26" spans="1:89" ht="26.25" x14ac:dyDescent="0.4">
      <c r="A26" s="25"/>
      <c r="B26" s="25"/>
      <c r="C26" s="25"/>
      <c r="D26" s="25"/>
      <c r="E26" s="25"/>
      <c r="F26" s="25"/>
      <c r="G26" s="25"/>
      <c r="H26" s="25"/>
      <c r="I26" s="25"/>
      <c r="J26" s="56"/>
      <c r="K26" s="56"/>
      <c r="L26" s="56"/>
      <c r="M26" s="56"/>
      <c r="N26" s="56"/>
      <c r="O26" s="56"/>
      <c r="P26" s="56"/>
      <c r="Q26" s="56"/>
      <c r="R26" s="56"/>
      <c r="S26" s="62"/>
      <c r="T26" s="62"/>
      <c r="U26" s="62"/>
      <c r="V26" s="62"/>
      <c r="W26" s="62"/>
      <c r="X26" s="62"/>
      <c r="Y26" s="62"/>
      <c r="Z26" s="62"/>
      <c r="AA26" s="102"/>
      <c r="AB26" s="62" t="s">
        <v>226</v>
      </c>
      <c r="AC26" s="62"/>
      <c r="AD26" s="75" t="s">
        <v>133</v>
      </c>
      <c r="AE26" s="76"/>
      <c r="AF26" s="76"/>
      <c r="AG26" s="76"/>
      <c r="AH26" s="76"/>
      <c r="AI26" s="76"/>
      <c r="AJ26" s="101" t="s">
        <v>62</v>
      </c>
      <c r="AK26" s="101"/>
      <c r="AL26" s="97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25"/>
      <c r="BI26" s="25"/>
      <c r="BJ26" s="25"/>
      <c r="BK26" s="25"/>
      <c r="BL26" s="25"/>
      <c r="BM26" s="25"/>
      <c r="BN26" s="70"/>
      <c r="BO26" s="69"/>
      <c r="BP26" s="69"/>
      <c r="BQ26" s="69"/>
      <c r="BR26" s="69"/>
      <c r="BS26" s="69"/>
      <c r="BT26" s="69"/>
      <c r="BU26" s="69"/>
      <c r="BV26" s="62"/>
      <c r="BW26" s="60"/>
      <c r="BX26" s="60"/>
      <c r="BY26" s="60"/>
      <c r="BZ26" s="60"/>
      <c r="CA26" s="60"/>
      <c r="CB26" s="60"/>
      <c r="CC26" s="69"/>
      <c r="CD26" s="69"/>
      <c r="CE26" s="69"/>
      <c r="CF26" s="69"/>
      <c r="CG26" s="69"/>
      <c r="CH26" s="69"/>
      <c r="CI26" s="69"/>
      <c r="CJ26" s="69"/>
      <c r="CK26" s="69"/>
    </row>
    <row r="27" spans="1:89" ht="30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56"/>
      <c r="K27" s="56"/>
      <c r="L27" s="56"/>
      <c r="M27" s="56"/>
      <c r="N27" s="56"/>
      <c r="O27" s="56"/>
      <c r="P27" s="56"/>
      <c r="Q27" s="56"/>
      <c r="R27" s="56"/>
      <c r="S27" s="62"/>
      <c r="T27" s="62"/>
      <c r="U27" s="62"/>
      <c r="V27" s="62"/>
      <c r="W27" s="62"/>
      <c r="X27" s="62"/>
      <c r="Y27" s="62"/>
      <c r="Z27" s="62"/>
      <c r="AA27" s="73" t="s">
        <v>69</v>
      </c>
      <c r="AB27" s="109" t="s">
        <v>64</v>
      </c>
      <c r="AC27" s="110" t="s">
        <v>63</v>
      </c>
      <c r="AD27" s="78" t="s">
        <v>60</v>
      </c>
      <c r="AE27" s="107" t="s">
        <v>229</v>
      </c>
      <c r="AF27" s="107" t="s">
        <v>230</v>
      </c>
      <c r="AG27" s="107" t="s">
        <v>231</v>
      </c>
      <c r="AH27" s="107" t="s">
        <v>232</v>
      </c>
      <c r="AI27" s="107" t="s">
        <v>233</v>
      </c>
      <c r="AJ27" s="107" t="s">
        <v>234</v>
      </c>
      <c r="AK27" s="77" t="s">
        <v>61</v>
      </c>
      <c r="AL27" s="79" t="s">
        <v>2</v>
      </c>
      <c r="AM27" s="108" t="str">
        <f>$AM$2</f>
        <v>GSchV_limits</v>
      </c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25"/>
      <c r="BI27" s="25"/>
      <c r="BJ27" s="25"/>
      <c r="BK27" s="25"/>
      <c r="BL27" s="25"/>
      <c r="BM27" s="25"/>
      <c r="BN27" s="70"/>
      <c r="BO27" s="69"/>
      <c r="BP27" s="69"/>
      <c r="BQ27" s="69"/>
      <c r="BR27" s="69"/>
      <c r="BS27" s="69"/>
      <c r="BT27" s="69"/>
      <c r="BU27" s="69"/>
      <c r="BV27" s="62"/>
      <c r="BW27" s="58">
        <v>3</v>
      </c>
      <c r="BX27" s="58">
        <v>3</v>
      </c>
      <c r="BY27" s="58">
        <v>4</v>
      </c>
      <c r="BZ27" s="58">
        <v>5</v>
      </c>
      <c r="CA27" s="58">
        <v>6</v>
      </c>
      <c r="CB27" s="58">
        <v>7</v>
      </c>
      <c r="CC27" s="69"/>
      <c r="CD27" s="69"/>
      <c r="CE27" s="69"/>
      <c r="CF27" s="69"/>
      <c r="CG27" s="69"/>
      <c r="CH27" s="69"/>
      <c r="CI27" s="69"/>
      <c r="CJ27" s="69"/>
      <c r="CK27" s="69"/>
    </row>
    <row r="28" spans="1:89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56"/>
      <c r="K28" s="56"/>
      <c r="L28" s="56"/>
      <c r="M28" s="56"/>
      <c r="N28" s="56"/>
      <c r="O28" s="56"/>
      <c r="P28" s="56"/>
      <c r="Q28" s="56"/>
      <c r="R28" s="56"/>
      <c r="S28" s="62"/>
      <c r="T28" s="62"/>
      <c r="U28" s="62"/>
      <c r="V28" s="62"/>
      <c r="W28" s="62"/>
      <c r="X28" s="62"/>
      <c r="Y28" s="62"/>
      <c r="Z28" s="62"/>
      <c r="AA28" s="81" t="str">
        <f>INDEX('Detected Compounds limits'!$B$2:$I$50, MATCH($AD28,'Detected Compounds limits'!$B$2:$B$50, 0), MATCH(AA$4,'Detected Compounds limits'!$B$2:$I$2,0))</f>
        <v xml:space="preserve"> </v>
      </c>
      <c r="AB28" s="81"/>
      <c r="AC28" s="82"/>
      <c r="AD28" s="83" t="s">
        <v>86</v>
      </c>
      <c r="AE28" s="81"/>
      <c r="AF28" s="81"/>
      <c r="AG28" s="81"/>
      <c r="AH28" s="81"/>
      <c r="AI28" s="81">
        <v>0.22900000000000001</v>
      </c>
      <c r="AJ28" s="81">
        <v>2.9000000000000001E-2</v>
      </c>
      <c r="AK28" s="81">
        <v>0.22900000000000001</v>
      </c>
      <c r="AL28" s="81">
        <f>INDEX('Detected Compounds limits'!$B$2:$H$50, MATCH($AD28,'Detected Compounds limits'!$B$2:$B$50, 0), MATCH(AL$4,'Detected Compounds limits'!$B$2:$H$2,0))</f>
        <v>0.02</v>
      </c>
      <c r="AM28" s="81">
        <f>INDEX('Detected Compounds limits'!$B$2:$H$50, MATCH($AD28,'Detected Compounds limits'!$B$2:$B$50, 0), MATCH(AM$2,'Detected Compounds limits'!$B$2:$H$2,0))</f>
        <v>0.1</v>
      </c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25"/>
      <c r="BI28" s="25"/>
      <c r="BJ28" s="25"/>
      <c r="BK28" s="25"/>
      <c r="BL28" s="25"/>
      <c r="BM28" s="25"/>
      <c r="BN28" s="70"/>
      <c r="BO28" s="69"/>
      <c r="BP28" s="69"/>
      <c r="BQ28" s="69"/>
      <c r="BR28" s="69"/>
      <c r="BS28" s="69"/>
      <c r="BT28" s="69"/>
      <c r="BU28" s="69"/>
      <c r="BV28" s="62"/>
      <c r="BW28" s="59"/>
      <c r="BX28" s="59"/>
      <c r="BY28" s="59"/>
      <c r="BZ28" s="59"/>
      <c r="CA28" s="59"/>
      <c r="CB28" s="59"/>
      <c r="CC28" s="69"/>
      <c r="CD28" s="69"/>
      <c r="CE28" s="69"/>
      <c r="CF28" s="69"/>
      <c r="CG28" s="69"/>
      <c r="CH28" s="69"/>
      <c r="CI28" s="69"/>
      <c r="CJ28" s="69"/>
      <c r="CK28" s="69"/>
    </row>
    <row r="29" spans="1:89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56"/>
      <c r="K29" s="56"/>
      <c r="L29" s="56"/>
      <c r="M29" s="56"/>
      <c r="N29" s="56"/>
      <c r="O29" s="56"/>
      <c r="P29" s="56"/>
      <c r="Q29" s="56"/>
      <c r="R29" s="56"/>
      <c r="S29" s="62"/>
      <c r="T29" s="62"/>
      <c r="U29" s="62"/>
      <c r="V29" s="62"/>
      <c r="W29" s="62"/>
      <c r="X29" s="62"/>
      <c r="Y29" s="62"/>
      <c r="Z29" s="62"/>
      <c r="AA29" s="81" t="str">
        <f>INDEX('Detected Compounds limits'!$B$2:$I$50, MATCH($AD29,'Detected Compounds limits'!$B$2:$B$50, 0), MATCH(AA$4,'Detected Compounds limits'!$B$2:$I$2,0))</f>
        <v>x</v>
      </c>
      <c r="AB29" s="81" t="s">
        <v>65</v>
      </c>
      <c r="AC29" s="82"/>
      <c r="AD29" s="83" t="s">
        <v>88</v>
      </c>
      <c r="AE29" s="81"/>
      <c r="AF29" s="81"/>
      <c r="AG29" s="81"/>
      <c r="AH29" s="81"/>
      <c r="AI29" s="81"/>
      <c r="AJ29" s="81">
        <v>2.3E-2</v>
      </c>
      <c r="AK29" s="81">
        <v>2.3E-2</v>
      </c>
      <c r="AL29" s="81">
        <f>INDEX('Detected Compounds limits'!$B$2:$H$50, MATCH($AD29,'Detected Compounds limits'!$B$2:$B$50, 0), MATCH(AL$4,'Detected Compounds limits'!$B$2:$H$2,0))</f>
        <v>0.02</v>
      </c>
      <c r="AM29" s="81">
        <f>INDEX('Detected Compounds limits'!$B$2:$H$50, MATCH($AD29,'Detected Compounds limits'!$B$2:$B$50, 0), MATCH(AM$2,'Detected Compounds limits'!$B$2:$H$2,0))</f>
        <v>10</v>
      </c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25"/>
      <c r="BI29" s="25"/>
      <c r="BJ29" s="25"/>
      <c r="BK29" s="25"/>
      <c r="BL29" s="25"/>
      <c r="BM29" s="25"/>
      <c r="BN29" s="70"/>
      <c r="BO29" s="69"/>
      <c r="BP29" s="69"/>
      <c r="BQ29" s="69"/>
      <c r="BR29" s="69"/>
      <c r="BS29" s="69"/>
      <c r="BT29" s="69"/>
      <c r="BU29" s="69"/>
      <c r="BV29" s="62"/>
      <c r="BW29" s="59"/>
      <c r="BX29" s="59"/>
      <c r="BY29" s="59"/>
      <c r="BZ29" s="59"/>
      <c r="CA29" s="59"/>
      <c r="CB29" s="59"/>
      <c r="CC29" s="69"/>
      <c r="CD29" s="69"/>
      <c r="CE29" s="69"/>
      <c r="CF29" s="69"/>
      <c r="CG29" s="69"/>
      <c r="CH29" s="69"/>
      <c r="CI29" s="69"/>
      <c r="CJ29" s="69"/>
      <c r="CK29" s="69"/>
    </row>
    <row r="30" spans="1:89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56"/>
      <c r="K30" s="56"/>
      <c r="L30" s="56"/>
      <c r="M30" s="56"/>
      <c r="N30" s="56"/>
      <c r="O30" s="56"/>
      <c r="P30" s="56"/>
      <c r="Q30" s="56"/>
      <c r="R30" s="56"/>
      <c r="S30" s="62"/>
      <c r="T30" s="62"/>
      <c r="U30" s="62"/>
      <c r="V30" s="62"/>
      <c r="W30" s="62"/>
      <c r="X30" s="62"/>
      <c r="Y30" s="62"/>
      <c r="Z30" s="62"/>
      <c r="AA30" s="81" t="str">
        <f>INDEX('Detected Compounds limits'!$B$2:$I$50, MATCH($AD30,'Detected Compounds limits'!$B$2:$B$50, 0), MATCH(AA$4,'Detected Compounds limits'!$B$2:$I$2,0))</f>
        <v xml:space="preserve"> </v>
      </c>
      <c r="AB30" s="81"/>
      <c r="AC30" s="82"/>
      <c r="AD30" s="83" t="s">
        <v>12</v>
      </c>
      <c r="AE30" s="81">
        <v>2.2000000000000001E-4</v>
      </c>
      <c r="AF30" s="81"/>
      <c r="AG30" s="81">
        <v>2.0000000000000002E-5</v>
      </c>
      <c r="AH30" s="81"/>
      <c r="AI30" s="81">
        <v>4.0000000000000002E-4</v>
      </c>
      <c r="AJ30" s="81"/>
      <c r="AK30" s="81">
        <v>4.0000000000000002E-4</v>
      </c>
      <c r="AL30" s="81">
        <f>INDEX('Detected Compounds limits'!$B$2:$H$50, MATCH($AD30,'Detected Compounds limits'!$B$2:$B$50, 0), MATCH(AL$4,'Detected Compounds limits'!$B$2:$H$2,0))</f>
        <v>2.0000000000000002E-5</v>
      </c>
      <c r="AM30" s="81">
        <f>INDEX('Detected Compounds limits'!$B$2:$H$50, MATCH($AD30,'Detected Compounds limits'!$B$2:$B$50, 0), MATCH(AM$2,'Detected Compounds limits'!$B$2:$H$2,0))</f>
        <v>0.1</v>
      </c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25"/>
      <c r="BI30" s="25"/>
      <c r="BJ30" s="25"/>
      <c r="BK30" s="25"/>
      <c r="BL30" s="25"/>
      <c r="BM30" s="25"/>
      <c r="BN30" s="70"/>
      <c r="BO30" s="69"/>
      <c r="BP30" s="69"/>
      <c r="BQ30" s="69"/>
      <c r="BR30" s="69"/>
      <c r="BS30" s="69"/>
      <c r="BT30" s="69"/>
      <c r="BU30" s="69"/>
      <c r="BV30" s="62"/>
      <c r="BW30" s="59"/>
      <c r="BX30" s="59"/>
      <c r="BY30" s="59" t="s">
        <v>76</v>
      </c>
      <c r="BZ30" s="59"/>
      <c r="CA30" s="59"/>
      <c r="CB30" s="59"/>
      <c r="CC30" s="69"/>
      <c r="CD30" s="69"/>
      <c r="CE30" s="69"/>
      <c r="CF30" s="69"/>
      <c r="CG30" s="69"/>
      <c r="CH30" s="69"/>
      <c r="CI30" s="69"/>
      <c r="CJ30" s="69"/>
      <c r="CK30" s="69"/>
    </row>
    <row r="31" spans="1:89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56"/>
      <c r="K31" s="56"/>
      <c r="L31" s="56"/>
      <c r="M31" s="56"/>
      <c r="N31" s="56"/>
      <c r="O31" s="56"/>
      <c r="P31" s="56"/>
      <c r="Q31" s="56"/>
      <c r="R31" s="56"/>
      <c r="S31" s="62"/>
      <c r="T31" s="62"/>
      <c r="U31" s="62"/>
      <c r="V31" s="62"/>
      <c r="W31" s="62"/>
      <c r="X31" s="62"/>
      <c r="Y31" s="62"/>
      <c r="Z31" s="62"/>
      <c r="AA31" s="81" t="str">
        <f>INDEX('Detected Compounds limits'!$B$2:$I$50, MATCH($AD31,'Detected Compounds limits'!$B$2:$B$50, 0), MATCH(AA$4,'Detected Compounds limits'!$B$2:$I$2,0))</f>
        <v>x</v>
      </c>
      <c r="AB31" s="81"/>
      <c r="AC31" s="82"/>
      <c r="AD31" s="83" t="s">
        <v>14</v>
      </c>
      <c r="AE31" s="81">
        <v>0.152</v>
      </c>
      <c r="AF31" s="81">
        <v>0.13800000000000001</v>
      </c>
      <c r="AG31" s="81">
        <v>0.109</v>
      </c>
      <c r="AH31" s="81">
        <v>9.0999999999999998E-2</v>
      </c>
      <c r="AI31" s="81">
        <v>8.8999999999999996E-2</v>
      </c>
      <c r="AJ31" s="81">
        <v>7.1999999999999995E-2</v>
      </c>
      <c r="AK31" s="81">
        <v>0.152</v>
      </c>
      <c r="AL31" s="81">
        <f>INDEX('Detected Compounds limits'!$B$2:$H$50, MATCH($AD31,'Detected Compounds limits'!$B$2:$B$50, 0), MATCH(AL$4,'Detected Compounds limits'!$B$2:$H$2,0))</f>
        <v>1.7000000000000001E-2</v>
      </c>
      <c r="AM31" s="81">
        <f>INDEX('Detected Compounds limits'!$B$2:$H$50, MATCH($AD31,'Detected Compounds limits'!$B$2:$B$50, 0), MATCH(AM$2,'Detected Compounds limits'!$B$2:$H$2,0))</f>
        <v>10</v>
      </c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25"/>
      <c r="BI31" s="25"/>
      <c r="BJ31" s="25"/>
      <c r="BK31" s="25"/>
      <c r="BL31" s="25"/>
      <c r="BM31" s="25"/>
      <c r="BN31" s="70"/>
      <c r="BO31" s="69"/>
      <c r="BP31" s="69"/>
      <c r="BQ31" s="69"/>
      <c r="BR31" s="69"/>
      <c r="BS31" s="69"/>
      <c r="BT31" s="69"/>
      <c r="BU31" s="69"/>
      <c r="BV31" s="62"/>
      <c r="BW31" s="58"/>
      <c r="BX31" s="58"/>
      <c r="BY31" s="58"/>
      <c r="BZ31" s="58"/>
      <c r="CA31" s="58"/>
      <c r="CB31" s="58"/>
      <c r="CC31" s="69"/>
      <c r="CD31" s="69"/>
      <c r="CE31" s="69"/>
      <c r="CF31" s="69"/>
      <c r="CG31" s="69"/>
      <c r="CH31" s="69"/>
      <c r="CI31" s="69"/>
      <c r="CJ31" s="69"/>
      <c r="CK31" s="69"/>
    </row>
    <row r="32" spans="1:89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56"/>
      <c r="K32" s="56"/>
      <c r="L32" s="56"/>
      <c r="M32" s="56"/>
      <c r="N32" s="56"/>
      <c r="O32" s="56"/>
      <c r="P32" s="56"/>
      <c r="Q32" s="56"/>
      <c r="R32" s="56"/>
      <c r="S32" s="62"/>
      <c r="T32" s="62"/>
      <c r="U32" s="62"/>
      <c r="V32" s="62"/>
      <c r="W32" s="62"/>
      <c r="X32" s="62"/>
      <c r="Y32" s="62"/>
      <c r="Z32" s="62"/>
      <c r="AA32" s="81" t="str">
        <f>INDEX('Detected Compounds limits'!$B$2:$I$50, MATCH($AD32,'Detected Compounds limits'!$B$2:$B$50, 0), MATCH(AA$4,'Detected Compounds limits'!$B$2:$I$2,0))</f>
        <v>x</v>
      </c>
      <c r="AB32" s="81"/>
      <c r="AC32" s="82"/>
      <c r="AD32" s="83" t="s">
        <v>16</v>
      </c>
      <c r="AE32" s="81">
        <v>6.3E-2</v>
      </c>
      <c r="AF32" s="81">
        <v>5.2999999999999999E-2</v>
      </c>
      <c r="AG32" s="81">
        <v>0.04</v>
      </c>
      <c r="AH32" s="81">
        <v>3.2000000000000001E-2</v>
      </c>
      <c r="AI32" s="81">
        <v>3.1E-2</v>
      </c>
      <c r="AJ32" s="81">
        <v>2.4E-2</v>
      </c>
      <c r="AK32" s="81">
        <v>6.3E-2</v>
      </c>
      <c r="AL32" s="81">
        <f>INDEX('Detected Compounds limits'!$B$2:$H$50, MATCH($AD32,'Detected Compounds limits'!$B$2:$B$50, 0), MATCH(AL$4,'Detected Compounds limits'!$B$2:$H$2,0))</f>
        <v>2.1000000000000001E-2</v>
      </c>
      <c r="AM32" s="81">
        <f>INDEX('Detected Compounds limits'!$B$2:$H$50, MATCH($AD32,'Detected Compounds limits'!$B$2:$B$50, 0), MATCH(AM$2,'Detected Compounds limits'!$B$2:$H$2,0))</f>
        <v>10</v>
      </c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25"/>
      <c r="BI32" s="25"/>
      <c r="BJ32" s="25"/>
      <c r="BK32" s="25"/>
      <c r="BL32" s="25"/>
      <c r="BM32" s="25"/>
      <c r="BN32" s="70"/>
      <c r="BO32" s="69"/>
      <c r="BP32" s="69"/>
      <c r="BQ32" s="69"/>
      <c r="BR32" s="69"/>
      <c r="BS32" s="69"/>
      <c r="BT32" s="69"/>
      <c r="BU32" s="69"/>
      <c r="BV32" s="62"/>
      <c r="BW32" s="59"/>
      <c r="BX32" s="59"/>
      <c r="BY32" s="59"/>
      <c r="BZ32" s="59"/>
      <c r="CA32" s="59"/>
      <c r="CB32" s="59"/>
      <c r="CC32" s="69"/>
      <c r="CD32" s="69"/>
      <c r="CE32" s="69"/>
      <c r="CF32" s="69"/>
      <c r="CG32" s="69"/>
      <c r="CH32" s="69"/>
      <c r="CI32" s="69"/>
      <c r="CJ32" s="69"/>
      <c r="CK32" s="69"/>
    </row>
    <row r="33" spans="1:89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56"/>
      <c r="K33" s="56"/>
      <c r="L33" s="56"/>
      <c r="M33" s="56"/>
      <c r="N33" s="56"/>
      <c r="O33" s="56"/>
      <c r="P33" s="56"/>
      <c r="Q33" s="56"/>
      <c r="R33" s="56"/>
      <c r="S33" s="62"/>
      <c r="T33" s="62"/>
      <c r="U33" s="62"/>
      <c r="V33" s="62"/>
      <c r="W33" s="62"/>
      <c r="X33" s="62"/>
      <c r="Y33" s="62"/>
      <c r="Z33" s="62"/>
      <c r="AA33" s="81" t="str">
        <f>INDEX('Detected Compounds limits'!$B$2:$I$50, MATCH($AD33,'Detected Compounds limits'!$B$2:$B$50, 0), MATCH(AA$4,'Detected Compounds limits'!$B$2:$I$2,0))</f>
        <v xml:space="preserve"> </v>
      </c>
      <c r="AB33" s="81"/>
      <c r="AC33" s="82"/>
      <c r="AD33" s="83" t="s">
        <v>22</v>
      </c>
      <c r="AE33" s="81"/>
      <c r="AF33" s="81"/>
      <c r="AG33" s="81"/>
      <c r="AH33" s="81"/>
      <c r="AI33" s="81"/>
      <c r="AJ33" s="81">
        <v>0.14499999999999999</v>
      </c>
      <c r="AK33" s="81">
        <v>0.14499999999999999</v>
      </c>
      <c r="AL33" s="81">
        <f>INDEX('Detected Compounds limits'!$B$2:$H$50, MATCH($AD33,'Detected Compounds limits'!$B$2:$B$50, 0), MATCH(AL$4,'Detected Compounds limits'!$B$2:$H$2,0))</f>
        <v>0.05</v>
      </c>
      <c r="AM33" s="81">
        <f>INDEX('Detected Compounds limits'!$B$2:$H$50, MATCH($AD33,'Detected Compounds limits'!$B$2:$B$50, 0), MATCH(AM$2,'Detected Compounds limits'!$B$2:$H$2,0))</f>
        <v>0.1</v>
      </c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25"/>
      <c r="BI33" s="25"/>
      <c r="BJ33" s="25"/>
      <c r="BK33" s="25"/>
      <c r="BL33" s="25"/>
      <c r="BM33" s="25"/>
      <c r="BN33" s="70"/>
      <c r="BO33" s="69"/>
      <c r="BP33" s="69"/>
      <c r="BQ33" s="69"/>
      <c r="BR33" s="69"/>
      <c r="BS33" s="69"/>
      <c r="BT33" s="69"/>
      <c r="BU33" s="69"/>
      <c r="BV33" s="62"/>
      <c r="BW33" s="59"/>
      <c r="BX33" s="59"/>
      <c r="BY33" s="59"/>
      <c r="BZ33" s="59"/>
      <c r="CA33" s="59"/>
      <c r="CB33" s="59"/>
      <c r="CC33" s="69"/>
      <c r="CD33" s="69"/>
      <c r="CE33" s="69"/>
      <c r="CF33" s="69"/>
      <c r="CG33" s="69"/>
      <c r="CH33" s="69"/>
      <c r="CI33" s="69"/>
      <c r="CJ33" s="69"/>
      <c r="CK33" s="69"/>
    </row>
    <row r="34" spans="1:89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56"/>
      <c r="K34" s="56"/>
      <c r="L34" s="56"/>
      <c r="M34" s="56"/>
      <c r="N34" s="56"/>
      <c r="O34" s="56"/>
      <c r="P34" s="56"/>
      <c r="Q34" s="56"/>
      <c r="R34" s="56"/>
      <c r="S34" s="62"/>
      <c r="T34" s="62"/>
      <c r="U34" s="62"/>
      <c r="V34" s="62"/>
      <c r="W34" s="62"/>
      <c r="X34" s="62"/>
      <c r="Y34" s="62"/>
      <c r="Z34" s="62"/>
      <c r="AA34" s="81" t="str">
        <f>INDEX('Detected Compounds limits'!$B$2:$I$50, MATCH($AD34,'Detected Compounds limits'!$B$2:$B$50, 0), MATCH(AA$4,'Detected Compounds limits'!$B$2:$I$2,0))</f>
        <v xml:space="preserve"> </v>
      </c>
      <c r="AB34" s="81"/>
      <c r="AC34" s="82"/>
      <c r="AD34" s="83" t="s">
        <v>26</v>
      </c>
      <c r="AE34" s="81"/>
      <c r="AF34" s="81"/>
      <c r="AG34" s="81"/>
      <c r="AH34" s="81">
        <v>0.33700000000000002</v>
      </c>
      <c r="AI34" s="81">
        <v>0.2</v>
      </c>
      <c r="AJ34" s="81">
        <v>0.249</v>
      </c>
      <c r="AK34" s="81">
        <v>0.33700000000000002</v>
      </c>
      <c r="AL34" s="81">
        <f>INDEX('Detected Compounds limits'!$B$2:$H$50, MATCH($AD34,'Detected Compounds limits'!$B$2:$B$50, 0), MATCH(AL$4,'Detected Compounds limits'!$B$2:$H$2,0))</f>
        <v>0.2</v>
      </c>
      <c r="AM34" s="81">
        <f>INDEX('Detected Compounds limits'!$B$2:$H$50, MATCH($AD34,'Detected Compounds limits'!$B$2:$B$50, 0), MATCH(AM$2,'Detected Compounds limits'!$B$2:$H$2,0))</f>
        <v>0.1</v>
      </c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25"/>
      <c r="BI34" s="25"/>
      <c r="BJ34" s="25"/>
      <c r="BK34" s="25"/>
      <c r="BL34" s="25"/>
      <c r="BM34" s="25"/>
      <c r="BN34" s="70"/>
      <c r="BO34" s="69"/>
      <c r="BP34" s="69"/>
      <c r="BQ34" s="69"/>
      <c r="BR34" s="69"/>
      <c r="BS34" s="69"/>
      <c r="BT34" s="69"/>
      <c r="BU34" s="69"/>
      <c r="BV34" s="62"/>
      <c r="BW34" s="59"/>
      <c r="BX34" s="59"/>
      <c r="BY34" s="59"/>
      <c r="BZ34" s="59"/>
      <c r="CA34" s="59" t="s">
        <v>76</v>
      </c>
      <c r="CB34" s="59"/>
      <c r="CC34" s="69"/>
      <c r="CD34" s="69"/>
      <c r="CE34" s="69"/>
      <c r="CF34" s="69"/>
      <c r="CG34" s="69"/>
      <c r="CH34" s="69"/>
      <c r="CI34" s="69"/>
      <c r="CJ34" s="69"/>
      <c r="CK34" s="69"/>
    </row>
    <row r="35" spans="1:89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56"/>
      <c r="K35" s="56"/>
      <c r="L35" s="56"/>
      <c r="M35" s="56"/>
      <c r="N35" s="56"/>
      <c r="O35" s="56"/>
      <c r="P35" s="56"/>
      <c r="Q35" s="56"/>
      <c r="R35" s="56"/>
      <c r="S35" s="62"/>
      <c r="T35" s="62"/>
      <c r="U35" s="62"/>
      <c r="V35" s="62"/>
      <c r="W35" s="62"/>
      <c r="X35" s="62"/>
      <c r="Y35" s="62"/>
      <c r="Z35" s="62"/>
      <c r="AA35" s="81" t="str">
        <f>INDEX('Detected Compounds limits'!$B$2:$I$50, MATCH($AD35,'Detected Compounds limits'!$B$2:$B$50, 0), MATCH(AA$4,'Detected Compounds limits'!$B$2:$I$2,0))</f>
        <v xml:space="preserve"> </v>
      </c>
      <c r="AB35" s="81"/>
      <c r="AC35" s="82"/>
      <c r="AD35" s="83" t="s">
        <v>94</v>
      </c>
      <c r="AE35" s="81">
        <v>0.18</v>
      </c>
      <c r="AF35" s="81">
        <v>0.24</v>
      </c>
      <c r="AG35" s="81">
        <v>0.16300000000000001</v>
      </c>
      <c r="AH35" s="81">
        <v>0.17899999999999999</v>
      </c>
      <c r="AI35" s="81">
        <v>9.9000000000000005E-2</v>
      </c>
      <c r="AJ35" s="81"/>
      <c r="AK35" s="81">
        <v>0.24</v>
      </c>
      <c r="AL35" s="81">
        <f>INDEX('Detected Compounds limits'!$B$2:$H$50, MATCH($AD35,'Detected Compounds limits'!$B$2:$B$50, 0), MATCH(AL$4,'Detected Compounds limits'!$B$2:$H$2,0))</f>
        <v>0.02</v>
      </c>
      <c r="AM35" s="81">
        <f>INDEX('Detected Compounds limits'!$B$2:$H$50, MATCH($AD35,'Detected Compounds limits'!$B$2:$B$50, 0), MATCH(AM$2,'Detected Compounds limits'!$B$2:$H$2,0))</f>
        <v>0.1</v>
      </c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25"/>
      <c r="BI35" s="25"/>
      <c r="BJ35" s="25"/>
      <c r="BK35" s="25"/>
      <c r="BL35" s="25"/>
      <c r="BM35" s="25"/>
      <c r="BN35" s="70"/>
      <c r="BO35" s="69"/>
      <c r="BP35" s="69"/>
      <c r="BQ35" s="69"/>
      <c r="BR35" s="69"/>
      <c r="BS35" s="69"/>
      <c r="BT35" s="69"/>
      <c r="BU35" s="69"/>
      <c r="BV35" s="62"/>
      <c r="BW35" s="58"/>
      <c r="BX35" s="58"/>
      <c r="BY35" s="58"/>
      <c r="BZ35" s="58"/>
      <c r="CA35" s="58"/>
      <c r="CB35" s="58"/>
      <c r="CC35" s="69"/>
      <c r="CD35" s="69"/>
      <c r="CE35" s="69"/>
      <c r="CF35" s="69"/>
      <c r="CG35" s="69"/>
      <c r="CH35" s="69"/>
      <c r="CI35" s="69"/>
      <c r="CJ35" s="69"/>
      <c r="CK35" s="69"/>
    </row>
    <row r="36" spans="1:89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56"/>
      <c r="K36" s="56"/>
      <c r="L36" s="56"/>
      <c r="M36" s="56"/>
      <c r="N36" s="56"/>
      <c r="O36" s="56"/>
      <c r="P36" s="56"/>
      <c r="Q36" s="56"/>
      <c r="R36" s="56"/>
      <c r="S36" s="62"/>
      <c r="T36" s="62"/>
      <c r="U36" s="62"/>
      <c r="V36" s="62"/>
      <c r="W36" s="62"/>
      <c r="X36" s="62"/>
      <c r="Y36" s="62"/>
      <c r="Z36" s="62"/>
      <c r="AA36" s="81" t="str">
        <f>INDEX('Detected Compounds limits'!$B$2:$I$50, MATCH($AD36,'Detected Compounds limits'!$B$2:$B$50, 0), MATCH(AA$4,'Detected Compounds limits'!$B$2:$I$2,0))</f>
        <v xml:space="preserve"> </v>
      </c>
      <c r="AB36" s="81"/>
      <c r="AC36" s="82"/>
      <c r="AD36" s="83" t="s">
        <v>18</v>
      </c>
      <c r="AE36" s="81"/>
      <c r="AF36" s="81">
        <v>5.2000000000000006E-4</v>
      </c>
      <c r="AG36" s="81">
        <v>2.9999999999999997E-4</v>
      </c>
      <c r="AH36" s="81"/>
      <c r="AI36" s="81"/>
      <c r="AJ36" s="81"/>
      <c r="AK36" s="81">
        <v>5.2000000000000006E-4</v>
      </c>
      <c r="AL36" s="81">
        <f>INDEX('Detected Compounds limits'!$B$2:$H$50, MATCH($AD36,'Detected Compounds limits'!$B$2:$B$50, 0), MATCH(AL$4,'Detected Compounds limits'!$B$2:$H$2,0))</f>
        <v>2.0000000000000001E-4</v>
      </c>
      <c r="AM36" s="81">
        <f>INDEX('Detected Compounds limits'!$B$2:$H$50, MATCH($AD36,'Detected Compounds limits'!$B$2:$B$50, 0), MATCH(AM$2,'Detected Compounds limits'!$B$2:$H$2,0))</f>
        <v>4.6000000000000001E-4</v>
      </c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25"/>
      <c r="BI36" s="25"/>
      <c r="BJ36" s="25"/>
      <c r="BK36" s="25"/>
      <c r="BL36" s="25"/>
      <c r="BM36" s="25"/>
      <c r="BN36" s="70"/>
      <c r="BO36" s="69"/>
      <c r="BP36" s="69"/>
      <c r="BQ36" s="69"/>
      <c r="BR36" s="69"/>
      <c r="BS36" s="69"/>
      <c r="BT36" s="69"/>
      <c r="BU36" s="69"/>
      <c r="BV36" s="62"/>
      <c r="BW36" s="59"/>
      <c r="BX36" s="59"/>
      <c r="BY36" s="59"/>
      <c r="BZ36" s="59"/>
      <c r="CA36" s="59"/>
      <c r="CB36" s="59"/>
      <c r="CC36" s="69"/>
      <c r="CD36" s="69"/>
      <c r="CE36" s="69"/>
      <c r="CF36" s="69"/>
      <c r="CG36" s="69"/>
      <c r="CH36" s="69"/>
      <c r="CI36" s="69"/>
      <c r="CJ36" s="69"/>
      <c r="CK36" s="69"/>
    </row>
    <row r="37" spans="1:89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56"/>
      <c r="K37" s="56"/>
      <c r="L37" s="56"/>
      <c r="M37" s="56"/>
      <c r="N37" s="56"/>
      <c r="O37" s="56"/>
      <c r="P37" s="56"/>
      <c r="Q37" s="56"/>
      <c r="R37" s="56"/>
      <c r="S37" s="62"/>
      <c r="T37" s="62"/>
      <c r="U37" s="62"/>
      <c r="V37" s="62"/>
      <c r="W37" s="62"/>
      <c r="X37" s="62"/>
      <c r="Y37" s="62"/>
      <c r="Z37" s="62"/>
      <c r="AA37" s="81" t="str">
        <f>INDEX('Detected Compounds limits'!$B$2:$I$50, MATCH($AD37,'Detected Compounds limits'!$B$2:$B$50, 0), MATCH(AA$4,'Detected Compounds limits'!$B$2:$I$2,0))</f>
        <v xml:space="preserve"> </v>
      </c>
      <c r="AB37" s="81"/>
      <c r="AC37" s="82"/>
      <c r="AD37" s="83" t="s">
        <v>20</v>
      </c>
      <c r="AE37" s="81"/>
      <c r="AF37" s="81">
        <v>2.0000000000000001E-4</v>
      </c>
      <c r="AG37" s="81">
        <v>1.6000000000000001E-4</v>
      </c>
      <c r="AH37" s="81"/>
      <c r="AI37" s="81"/>
      <c r="AJ37" s="81"/>
      <c r="AK37" s="81">
        <v>2.0000000000000001E-4</v>
      </c>
      <c r="AL37" s="81">
        <f>INDEX('Detected Compounds limits'!$B$2:$H$50, MATCH($AD37,'Detected Compounds limits'!$B$2:$B$50, 0), MATCH(AL$4,'Detected Compounds limits'!$B$2:$H$2,0))</f>
        <v>1E-4</v>
      </c>
      <c r="AM37" s="81">
        <f>INDEX('Detected Compounds limits'!$B$2:$H$50, MATCH($AD37,'Detected Compounds limits'!$B$2:$B$50, 0), MATCH(AM$2,'Detected Compounds limits'!$B$2:$H$2,0))</f>
        <v>0.1</v>
      </c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25"/>
      <c r="BI37" s="25"/>
      <c r="BJ37" s="25"/>
      <c r="BK37" s="25"/>
      <c r="BL37" s="25"/>
      <c r="BM37" s="25"/>
      <c r="BN37" s="70"/>
      <c r="BO37" s="69"/>
      <c r="BP37" s="69"/>
      <c r="BQ37" s="69"/>
      <c r="BR37" s="69"/>
      <c r="BS37" s="69"/>
      <c r="BT37" s="69"/>
      <c r="BU37" s="69"/>
      <c r="BV37" s="62"/>
      <c r="BW37" s="59"/>
      <c r="BX37" s="59"/>
      <c r="BY37" s="59"/>
      <c r="BZ37" s="59"/>
      <c r="CA37" s="59"/>
      <c r="CB37" s="59"/>
      <c r="CC37" s="69"/>
      <c r="CD37" s="69"/>
      <c r="CE37" s="69"/>
      <c r="CF37" s="69"/>
      <c r="CG37" s="69"/>
      <c r="CH37" s="69"/>
      <c r="CI37" s="69"/>
      <c r="CJ37" s="69"/>
      <c r="CK37" s="69"/>
    </row>
    <row r="38" spans="1:89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56"/>
      <c r="K38" s="56"/>
      <c r="L38" s="56"/>
      <c r="M38" s="56"/>
      <c r="N38" s="56"/>
      <c r="O38" s="56"/>
      <c r="P38" s="56"/>
      <c r="Q38" s="56"/>
      <c r="R38" s="56"/>
      <c r="S38" s="62"/>
      <c r="T38" s="62"/>
      <c r="U38" s="62"/>
      <c r="V38" s="62"/>
      <c r="W38" s="62"/>
      <c r="X38" s="62"/>
      <c r="Y38" s="62"/>
      <c r="Z38" s="62"/>
      <c r="AA38" s="81" t="str">
        <f>INDEX('Detected Compounds limits'!$B$2:$I$50, MATCH($AD38,'Detected Compounds limits'!$B$2:$B$50, 0), MATCH(AA$4,'Detected Compounds limits'!$B$2:$I$2,0))</f>
        <v xml:space="preserve"> </v>
      </c>
      <c r="AB38" s="81"/>
      <c r="AC38" s="82"/>
      <c r="AD38" s="83" t="s">
        <v>24</v>
      </c>
      <c r="AE38" s="81"/>
      <c r="AF38" s="81">
        <v>1.2999999999999999E-3</v>
      </c>
      <c r="AG38" s="81"/>
      <c r="AH38" s="81"/>
      <c r="AI38" s="81"/>
      <c r="AJ38" s="81"/>
      <c r="AK38" s="81">
        <v>1.2999999999999999E-3</v>
      </c>
      <c r="AL38" s="81">
        <f>INDEX('Detected Compounds limits'!$B$2:$H$50, MATCH($AD38,'Detected Compounds limits'!$B$2:$B$50, 0), MATCH(AL$4,'Detected Compounds limits'!$B$2:$H$2,0))</f>
        <v>2.9999999999999997E-4</v>
      </c>
      <c r="AM38" s="81">
        <f>INDEX('Detected Compounds limits'!$B$2:$H$50, MATCH($AD38,'Detected Compounds limits'!$B$2:$B$50, 0), MATCH(AM$2,'Detected Compounds limits'!$B$2:$H$2,0))</f>
        <v>0.1</v>
      </c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25"/>
      <c r="BI38" s="25"/>
      <c r="BJ38" s="25"/>
      <c r="BK38" s="25"/>
      <c r="BL38" s="25"/>
      <c r="BM38" s="25"/>
      <c r="BN38" s="70"/>
      <c r="BO38" s="69"/>
      <c r="BP38" s="69"/>
      <c r="BQ38" s="69"/>
      <c r="BR38" s="69"/>
      <c r="BS38" s="69"/>
      <c r="BT38" s="69"/>
      <c r="BU38" s="69"/>
      <c r="BV38" s="62"/>
      <c r="BW38" s="59"/>
      <c r="BX38" s="59"/>
      <c r="BY38" s="59"/>
      <c r="BZ38" s="59"/>
      <c r="CA38" s="59"/>
      <c r="CB38" s="59"/>
      <c r="CC38" s="69"/>
      <c r="CD38" s="69"/>
      <c r="CE38" s="69"/>
      <c r="CF38" s="69"/>
      <c r="CG38" s="69"/>
      <c r="CH38" s="69"/>
      <c r="CI38" s="69"/>
      <c r="CJ38" s="69"/>
      <c r="CK38" s="69"/>
    </row>
    <row r="39" spans="1:89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56"/>
      <c r="K39" s="56"/>
      <c r="L39" s="56"/>
      <c r="M39" s="56"/>
      <c r="N39" s="56"/>
      <c r="O39" s="56"/>
      <c r="P39" s="56"/>
      <c r="Q39" s="56"/>
      <c r="R39" s="56"/>
      <c r="S39" s="62"/>
      <c r="T39" s="62"/>
      <c r="U39" s="62"/>
      <c r="V39" s="62"/>
      <c r="W39" s="62"/>
      <c r="X39" s="62"/>
      <c r="Y39" s="62"/>
      <c r="Z39" s="62"/>
      <c r="AA39" s="81" t="str">
        <f>INDEX('Detected Compounds limits'!$B$2:$I$50, MATCH($AD39,'Detected Compounds limits'!$B$2:$B$50, 0), MATCH(AA$4,'Detected Compounds limits'!$B$2:$I$2,0))</f>
        <v xml:space="preserve"> </v>
      </c>
      <c r="AB39" s="81"/>
      <c r="AC39" s="82"/>
      <c r="AD39" s="83" t="s">
        <v>27</v>
      </c>
      <c r="AE39" s="81">
        <v>4.7999999999999996E-4</v>
      </c>
      <c r="AF39" s="81"/>
      <c r="AG39" s="81"/>
      <c r="AH39" s="81"/>
      <c r="AI39" s="81"/>
      <c r="AJ39" s="81"/>
      <c r="AK39" s="81">
        <v>4.7999999999999996E-4</v>
      </c>
      <c r="AL39" s="81">
        <f>INDEX('Detected Compounds limits'!$B$2:$H$50, MATCH($AD39,'Detected Compounds limits'!$B$2:$B$50, 0), MATCH(AL$4,'Detected Compounds limits'!$B$2:$H$2,0))</f>
        <v>2.9999999999999997E-4</v>
      </c>
      <c r="AM39" s="81">
        <f>INDEX('Detected Compounds limits'!$B$2:$H$50, MATCH($AD39,'Detected Compounds limits'!$B$2:$B$50, 0), MATCH(AM$2,'Detected Compounds limits'!$B$2:$H$2,0))</f>
        <v>3.0000000000000001E-5</v>
      </c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25"/>
      <c r="BI39" s="25"/>
      <c r="BJ39" s="25"/>
      <c r="BK39" s="25"/>
      <c r="BL39" s="25"/>
      <c r="BM39" s="25"/>
      <c r="BN39" s="70"/>
      <c r="BO39" s="69"/>
      <c r="BP39" s="69"/>
      <c r="BQ39" s="69"/>
      <c r="BR39" s="69"/>
      <c r="BS39" s="69"/>
      <c r="BT39" s="69"/>
      <c r="BU39" s="69"/>
      <c r="BV39" s="62"/>
      <c r="BW39" s="58"/>
      <c r="BX39" s="58"/>
      <c r="BY39" s="58"/>
      <c r="BZ39" s="58"/>
      <c r="CA39" s="58"/>
      <c r="CB39" s="58"/>
      <c r="CC39" s="69"/>
      <c r="CD39" s="69"/>
      <c r="CE39" s="69"/>
      <c r="CF39" s="69"/>
      <c r="CG39" s="69"/>
      <c r="CH39" s="69"/>
      <c r="CI39" s="69"/>
      <c r="CJ39" s="69"/>
      <c r="CK39" s="69"/>
    </row>
    <row r="40" spans="1:89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56"/>
      <c r="K40" s="56"/>
      <c r="L40" s="56"/>
      <c r="M40" s="56"/>
      <c r="N40" s="56"/>
      <c r="O40" s="56"/>
      <c r="P40" s="56"/>
      <c r="Q40" s="56"/>
      <c r="R40" s="56"/>
      <c r="S40" s="62"/>
      <c r="T40" s="62"/>
      <c r="U40" s="62"/>
      <c r="V40" s="62"/>
      <c r="W40" s="62"/>
      <c r="X40" s="62"/>
      <c r="Y40" s="62"/>
      <c r="Z40" s="62"/>
      <c r="AA40" s="81" t="str">
        <f>INDEX('Detected Compounds limits'!$B$2:$I$50, MATCH($AD40,'Detected Compounds limits'!$B$2:$B$50, 0), MATCH(AA$4,'Detected Compounds limits'!$B$2:$I$2,0))</f>
        <v xml:space="preserve"> </v>
      </c>
      <c r="AB40" s="81" t="s">
        <v>65</v>
      </c>
      <c r="AC40" s="82" t="s">
        <v>65</v>
      </c>
      <c r="AD40" s="83" t="s">
        <v>31</v>
      </c>
      <c r="AE40" s="81"/>
      <c r="AF40" s="81"/>
      <c r="AG40" s="81"/>
      <c r="AH40" s="81"/>
      <c r="AI40" s="81"/>
      <c r="AJ40" s="81">
        <v>0.04</v>
      </c>
      <c r="AK40" s="81">
        <v>0.04</v>
      </c>
      <c r="AL40" s="81">
        <f>INDEX('Detected Compounds limits'!$B$2:$H$50, MATCH($AD40,'Detected Compounds limits'!$B$2:$B$50, 0), MATCH(AL$4,'Detected Compounds limits'!$B$2:$H$2,0))</f>
        <v>0.04</v>
      </c>
      <c r="AM40" s="81">
        <f>INDEX('Detected Compounds limits'!$B$2:$H$50, MATCH($AD40,'Detected Compounds limits'!$B$2:$B$50, 0), MATCH(AM$2,'Detected Compounds limits'!$B$2:$H$2,0))</f>
        <v>0.1</v>
      </c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25"/>
      <c r="BI40" s="25"/>
      <c r="BJ40" s="25"/>
      <c r="BK40" s="25"/>
      <c r="BL40" s="25"/>
      <c r="BM40" s="25"/>
      <c r="BN40" s="70"/>
      <c r="BO40" s="69"/>
      <c r="BP40" s="69"/>
      <c r="BQ40" s="69"/>
      <c r="BR40" s="69"/>
      <c r="BS40" s="69"/>
      <c r="BT40" s="69"/>
      <c r="BU40" s="69"/>
      <c r="BV40" s="62"/>
      <c r="BW40" s="59"/>
      <c r="BX40" s="59"/>
      <c r="BY40" s="59"/>
      <c r="BZ40" s="59"/>
      <c r="CA40" s="59"/>
      <c r="CB40" s="59" t="s">
        <v>76</v>
      </c>
      <c r="CC40" s="69"/>
      <c r="CD40" s="69"/>
      <c r="CE40" s="69"/>
      <c r="CF40" s="69"/>
      <c r="CG40" s="69"/>
      <c r="CH40" s="69"/>
      <c r="CI40" s="69"/>
      <c r="CJ40" s="69"/>
      <c r="CK40" s="69"/>
    </row>
    <row r="41" spans="1:89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56"/>
      <c r="K41" s="56"/>
      <c r="L41" s="56"/>
      <c r="M41" s="56"/>
      <c r="N41" s="56"/>
      <c r="O41" s="56"/>
      <c r="P41" s="56"/>
      <c r="Q41" s="56"/>
      <c r="R41" s="56"/>
      <c r="S41" s="62"/>
      <c r="T41" s="62"/>
      <c r="U41" s="62"/>
      <c r="V41" s="62"/>
      <c r="W41" s="62"/>
      <c r="X41" s="62"/>
      <c r="Y41" s="62"/>
      <c r="Z41" s="62"/>
      <c r="AA41" s="81" t="str">
        <f>INDEX('Detected Compounds limits'!$B$2:$I$50, MATCH($AD41,'Detected Compounds limits'!$B$2:$B$50, 0), MATCH(AA$4,'Detected Compounds limits'!$B$2:$I$2,0))</f>
        <v xml:space="preserve"> </v>
      </c>
      <c r="AB41" s="81"/>
      <c r="AC41" s="82"/>
      <c r="AD41" s="83" t="s">
        <v>37</v>
      </c>
      <c r="AE41" s="81"/>
      <c r="AF41" s="81"/>
      <c r="AG41" s="81"/>
      <c r="AH41" s="81"/>
      <c r="AI41" s="81">
        <v>3.2000000000000003E-4</v>
      </c>
      <c r="AJ41" s="81"/>
      <c r="AK41" s="81">
        <v>3.2000000000000003E-4</v>
      </c>
      <c r="AL41" s="81">
        <f>INDEX('Detected Compounds limits'!$B$2:$H$50, MATCH($AD41,'Detected Compounds limits'!$B$2:$B$50, 0), MATCH(AL$4,'Detected Compounds limits'!$B$2:$H$2,0))</f>
        <v>2.9999999999999997E-4</v>
      </c>
      <c r="AM41" s="81">
        <f>INDEX('Detected Compounds limits'!$B$2:$H$50, MATCH($AD41,'Detected Compounds limits'!$B$2:$B$50, 0), MATCH(AM$2,'Detected Compounds limits'!$B$2:$H$2,0))</f>
        <v>0.1</v>
      </c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25"/>
      <c r="BI41" s="25"/>
      <c r="BJ41" s="25"/>
      <c r="BK41" s="25"/>
      <c r="BL41" s="25"/>
      <c r="BM41" s="25"/>
      <c r="BN41" s="70"/>
      <c r="BO41" s="69"/>
      <c r="BP41" s="69"/>
      <c r="BQ41" s="69"/>
      <c r="BR41" s="69"/>
      <c r="BS41" s="69"/>
      <c r="BT41" s="69"/>
      <c r="BU41" s="69"/>
      <c r="BV41" s="62"/>
      <c r="BW41" s="59"/>
      <c r="BX41" s="59"/>
      <c r="BY41" s="59"/>
      <c r="BZ41" s="59"/>
      <c r="CA41" s="59"/>
      <c r="CB41" s="59"/>
      <c r="CC41" s="69"/>
      <c r="CD41" s="69"/>
      <c r="CE41" s="69"/>
      <c r="CF41" s="69"/>
      <c r="CG41" s="69"/>
      <c r="CH41" s="69"/>
      <c r="CI41" s="69"/>
      <c r="CJ41" s="69"/>
      <c r="CK41" s="69"/>
    </row>
    <row r="42" spans="1:89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56"/>
      <c r="K42" s="56"/>
      <c r="L42" s="56"/>
      <c r="M42" s="56"/>
      <c r="N42" s="56"/>
      <c r="O42" s="56"/>
      <c r="P42" s="56"/>
      <c r="Q42" s="56"/>
      <c r="R42" s="56"/>
      <c r="S42" s="62"/>
      <c r="T42" s="62"/>
      <c r="U42" s="62"/>
      <c r="V42" s="62"/>
      <c r="W42" s="62"/>
      <c r="X42" s="62"/>
      <c r="Y42" s="62"/>
      <c r="Z42" s="62"/>
      <c r="AA42" s="81" t="str">
        <f>INDEX('Detected Compounds limits'!$B$2:$I$50, MATCH($AD42,'Detected Compounds limits'!$B$2:$B$50, 0), MATCH(AA$4,'Detected Compounds limits'!$B$2:$I$2,0))</f>
        <v xml:space="preserve"> </v>
      </c>
      <c r="AB42" s="81"/>
      <c r="AC42" s="82"/>
      <c r="AD42" s="83" t="s">
        <v>40</v>
      </c>
      <c r="AE42" s="81"/>
      <c r="AF42" s="81"/>
      <c r="AG42" s="81"/>
      <c r="AH42" s="81"/>
      <c r="AI42" s="81">
        <v>0.25</v>
      </c>
      <c r="AJ42" s="81">
        <v>0.05</v>
      </c>
      <c r="AK42" s="81">
        <v>0.25</v>
      </c>
      <c r="AL42" s="81">
        <f>INDEX('Detected Compounds limits'!$B$2:$H$50, MATCH($AD42,'Detected Compounds limits'!$B$2:$B$50, 0), MATCH(AL$4,'Detected Compounds limits'!$B$2:$H$2,0))</f>
        <v>0.05</v>
      </c>
      <c r="AM42" s="81">
        <f>INDEX('Detected Compounds limits'!$B$2:$H$50, MATCH($AD42,'Detected Compounds limits'!$B$2:$B$50, 0), MATCH(AM$2,'Detected Compounds limits'!$B$2:$H$2,0))</f>
        <v>0.66</v>
      </c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25"/>
      <c r="BI42" s="25"/>
      <c r="BJ42" s="25"/>
      <c r="BK42" s="25"/>
      <c r="BL42" s="25"/>
      <c r="BM42" s="25"/>
      <c r="BN42" s="70"/>
      <c r="BO42" s="69"/>
      <c r="BP42" s="69"/>
      <c r="BQ42" s="69"/>
      <c r="BR42" s="69"/>
      <c r="BS42" s="69"/>
      <c r="BT42" s="69"/>
      <c r="BU42" s="69"/>
      <c r="BV42" s="62"/>
      <c r="BW42" s="59"/>
      <c r="BX42" s="59"/>
      <c r="BY42" s="59"/>
      <c r="BZ42" s="59"/>
      <c r="CA42" s="59"/>
      <c r="CB42" s="59" t="s">
        <v>76</v>
      </c>
      <c r="CC42" s="69"/>
      <c r="CD42" s="69"/>
      <c r="CE42" s="69"/>
      <c r="CF42" s="69"/>
      <c r="CG42" s="69"/>
      <c r="CH42" s="69"/>
      <c r="CI42" s="69"/>
      <c r="CJ42" s="69"/>
      <c r="CK42" s="69"/>
    </row>
    <row r="43" spans="1:89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56"/>
      <c r="K43" s="56"/>
      <c r="L43" s="56"/>
      <c r="M43" s="56"/>
      <c r="N43" s="56"/>
      <c r="O43" s="56"/>
      <c r="P43" s="56"/>
      <c r="Q43" s="56"/>
      <c r="R43" s="56"/>
      <c r="S43" s="62"/>
      <c r="T43" s="62"/>
      <c r="U43" s="62"/>
      <c r="V43" s="62"/>
      <c r="W43" s="62"/>
      <c r="X43" s="62"/>
      <c r="Y43" s="62"/>
      <c r="Z43" s="62"/>
      <c r="AA43" s="81" t="str">
        <f>INDEX('Detected Compounds limits'!$B$2:$I$50, MATCH($AD43,'Detected Compounds limits'!$B$2:$B$50, 0), MATCH(AA$4,'Detected Compounds limits'!$B$2:$I$2,0))</f>
        <v xml:space="preserve"> </v>
      </c>
      <c r="AB43" s="81"/>
      <c r="AC43" s="82"/>
      <c r="AD43" s="83" t="s">
        <v>57</v>
      </c>
      <c r="AE43" s="81"/>
      <c r="AF43" s="81"/>
      <c r="AG43" s="81"/>
      <c r="AH43" s="81">
        <v>0.05</v>
      </c>
      <c r="AI43" s="81">
        <v>0.26300000000000001</v>
      </c>
      <c r="AJ43" s="81">
        <v>0.221</v>
      </c>
      <c r="AK43" s="81">
        <v>0.26300000000000001</v>
      </c>
      <c r="AL43" s="81">
        <f>INDEX('Detected Compounds limits'!$B$2:$H$50, MATCH($AD43,'Detected Compounds limits'!$B$2:$B$50, 0), MATCH(AL$4,'Detected Compounds limits'!$B$2:$H$2,0))</f>
        <v>0.05</v>
      </c>
      <c r="AM43" s="81">
        <f>INDEX('Detected Compounds limits'!$B$2:$H$50, MATCH($AD43,'Detected Compounds limits'!$B$2:$B$50, 0), MATCH(AM$2,'Detected Compounds limits'!$B$2:$H$2,0))</f>
        <v>0.1</v>
      </c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25"/>
      <c r="BI43" s="25"/>
      <c r="BJ43" s="25"/>
      <c r="BK43" s="25"/>
      <c r="BL43" s="25"/>
      <c r="BM43" s="25"/>
      <c r="BN43" s="70"/>
      <c r="BO43" s="69"/>
      <c r="BP43" s="69"/>
      <c r="BQ43" s="69"/>
      <c r="BR43" s="69"/>
      <c r="BS43" s="69"/>
      <c r="BT43" s="69"/>
      <c r="BU43" s="69"/>
      <c r="BV43" s="62"/>
      <c r="BW43" s="58"/>
      <c r="BX43" s="58"/>
      <c r="BY43" s="58"/>
      <c r="BZ43" s="58"/>
      <c r="CA43" s="58"/>
      <c r="CB43" s="58"/>
      <c r="CC43" s="69"/>
      <c r="CD43" s="69"/>
      <c r="CE43" s="69"/>
      <c r="CF43" s="69"/>
      <c r="CG43" s="69"/>
      <c r="CH43" s="69"/>
      <c r="CI43" s="69"/>
      <c r="CJ43" s="69"/>
      <c r="CK43" s="69"/>
    </row>
    <row r="44" spans="1:89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56"/>
      <c r="K44" s="56"/>
      <c r="L44" s="56"/>
      <c r="M44" s="56"/>
      <c r="N44" s="56"/>
      <c r="O44" s="56"/>
      <c r="P44" s="56"/>
      <c r="Q44" s="56"/>
      <c r="R44" s="56"/>
      <c r="S44" s="62"/>
      <c r="T44" s="62"/>
      <c r="U44" s="62"/>
      <c r="V44" s="62"/>
      <c r="W44" s="62"/>
      <c r="X44" s="62"/>
      <c r="Y44" s="62"/>
      <c r="Z44" s="62"/>
      <c r="AA44" s="81" t="str">
        <f>INDEX('Detected Compounds limits'!$B$2:$I$50, MATCH($AD44,'Detected Compounds limits'!$B$2:$B$50, 0), MATCH(AA$4,'Detected Compounds limits'!$B$2:$I$2,0))</f>
        <v>x</v>
      </c>
      <c r="AB44" s="81"/>
      <c r="AC44" s="82"/>
      <c r="AD44" s="83" t="s">
        <v>42</v>
      </c>
      <c r="AE44" s="81">
        <v>6.6000000000000003E-2</v>
      </c>
      <c r="AF44" s="81"/>
      <c r="AG44" s="81"/>
      <c r="AH44" s="81"/>
      <c r="AI44" s="81"/>
      <c r="AJ44" s="81"/>
      <c r="AK44" s="81">
        <v>6.6000000000000003E-2</v>
      </c>
      <c r="AL44" s="81">
        <f>INDEX('Detected Compounds limits'!$B$2:$H$50, MATCH($AD44,'Detected Compounds limits'!$B$2:$B$50, 0), MATCH(AL$4,'Detected Compounds limits'!$B$2:$H$2,0))</f>
        <v>0.04</v>
      </c>
      <c r="AM44" s="81">
        <f>INDEX('Detected Compounds limits'!$B$2:$H$50, MATCH($AD44,'Detected Compounds limits'!$B$2:$B$50, 0), MATCH(AM$2,'Detected Compounds limits'!$B$2:$H$2,0))</f>
        <v>10</v>
      </c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25"/>
      <c r="BI44" s="25"/>
      <c r="BJ44" s="25"/>
      <c r="BK44" s="25"/>
      <c r="BL44" s="25"/>
      <c r="BM44" s="25"/>
      <c r="BN44" s="70"/>
      <c r="BO44" s="69"/>
      <c r="BP44" s="69"/>
      <c r="BQ44" s="69"/>
      <c r="BR44" s="69"/>
      <c r="BS44" s="69"/>
      <c r="BT44" s="69"/>
      <c r="BU44" s="69"/>
      <c r="BV44" s="62"/>
      <c r="BW44" s="59"/>
      <c r="BX44" s="59"/>
      <c r="BY44" s="59"/>
      <c r="BZ44" s="59"/>
      <c r="CA44" s="59"/>
      <c r="CB44" s="59"/>
      <c r="CC44" s="69"/>
      <c r="CD44" s="69"/>
      <c r="CE44" s="69"/>
      <c r="CF44" s="69"/>
      <c r="CG44" s="69"/>
      <c r="CH44" s="69"/>
      <c r="CI44" s="69"/>
      <c r="CJ44" s="69"/>
      <c r="CK44" s="69"/>
    </row>
    <row r="45" spans="1:89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56"/>
      <c r="K45" s="56"/>
      <c r="L45" s="56"/>
      <c r="M45" s="56"/>
      <c r="N45" s="56"/>
      <c r="O45" s="56"/>
      <c r="P45" s="56"/>
      <c r="Q45" s="56"/>
      <c r="R45" s="56"/>
      <c r="S45" s="62" t="s">
        <v>220</v>
      </c>
      <c r="T45" s="62"/>
      <c r="U45" s="62"/>
      <c r="V45" s="62"/>
      <c r="W45" s="62"/>
      <c r="X45" s="62"/>
      <c r="Y45" s="62"/>
      <c r="Z45" s="62"/>
      <c r="AA45" s="81" t="str">
        <f>INDEX('Detected Compounds limits'!$B$2:$I$50, MATCH($AD45,'Detected Compounds limits'!$B$2:$B$50, 0), MATCH(AA$4,'Detected Compounds limits'!$B$2:$I$2,0))</f>
        <v>x</v>
      </c>
      <c r="AB45" s="81"/>
      <c r="AC45" s="82"/>
      <c r="AD45" s="83" t="s">
        <v>44</v>
      </c>
      <c r="AE45" s="81">
        <v>0.04</v>
      </c>
      <c r="AF45" s="81">
        <v>0.04</v>
      </c>
      <c r="AG45" s="81"/>
      <c r="AH45" s="81"/>
      <c r="AI45" s="81">
        <v>0.02</v>
      </c>
      <c r="AJ45" s="81">
        <v>0.02</v>
      </c>
      <c r="AK45" s="81">
        <v>0.04</v>
      </c>
      <c r="AL45" s="81">
        <f>INDEX('Detected Compounds limits'!$B$2:$H$50, MATCH($AD45,'Detected Compounds limits'!$B$2:$B$50, 0), MATCH(AL$4,'Detected Compounds limits'!$B$2:$H$2,0))</f>
        <v>0.02</v>
      </c>
      <c r="AM45" s="81">
        <f>INDEX('Detected Compounds limits'!$B$2:$H$50, MATCH($AD45,'Detected Compounds limits'!$B$2:$B$50, 0), MATCH(AM$2,'Detected Compounds limits'!$B$2:$H$2,0))</f>
        <v>10</v>
      </c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25"/>
      <c r="BI45" s="25"/>
      <c r="BJ45" s="25"/>
      <c r="BK45" s="25"/>
      <c r="BL45" s="25"/>
      <c r="BM45" s="25"/>
      <c r="BN45" s="70"/>
      <c r="BO45" s="69"/>
      <c r="BP45" s="69"/>
      <c r="BQ45" s="69"/>
      <c r="BR45" s="69"/>
      <c r="BS45" s="69"/>
      <c r="BT45" s="69"/>
      <c r="BU45" s="69"/>
      <c r="BV45" s="62"/>
      <c r="BW45" s="59" t="s">
        <v>76</v>
      </c>
      <c r="BX45" s="59" t="s">
        <v>76</v>
      </c>
      <c r="BY45" s="59"/>
      <c r="BZ45" s="59"/>
      <c r="CA45" s="59" t="s">
        <v>76</v>
      </c>
      <c r="CB45" s="59" t="s">
        <v>76</v>
      </c>
      <c r="CC45" s="69"/>
      <c r="CD45" s="69"/>
      <c r="CE45" s="69"/>
      <c r="CF45" s="69"/>
      <c r="CG45" s="69"/>
      <c r="CH45" s="69"/>
      <c r="CI45" s="69"/>
      <c r="CJ45" s="69"/>
      <c r="CK45" s="69"/>
    </row>
    <row r="46" spans="1:89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56"/>
      <c r="K46" s="56"/>
      <c r="L46" s="56"/>
      <c r="M46" s="56"/>
      <c r="N46" s="56"/>
      <c r="O46" s="56"/>
      <c r="P46" s="56"/>
      <c r="Q46" s="56"/>
      <c r="R46" s="56"/>
      <c r="S46" s="62" t="s">
        <v>210</v>
      </c>
      <c r="T46" s="62"/>
      <c r="U46" s="62"/>
      <c r="V46" s="62"/>
      <c r="W46" s="62"/>
      <c r="X46" s="62"/>
      <c r="Y46" s="62"/>
      <c r="Z46" s="62"/>
      <c r="AA46" s="81" t="str">
        <f>INDEX('Detected Compounds limits'!$B$2:$I$50, MATCH($AD46,'Detected Compounds limits'!$B$2:$B$50, 0), MATCH(AA$4,'Detected Compounds limits'!$B$2:$I$2,0))</f>
        <v xml:space="preserve"> </v>
      </c>
      <c r="AB46" s="81"/>
      <c r="AC46" s="82"/>
      <c r="AD46" s="83" t="s">
        <v>95</v>
      </c>
      <c r="AE46" s="81"/>
      <c r="AF46" s="81"/>
      <c r="AG46" s="81"/>
      <c r="AH46" s="81"/>
      <c r="AI46" s="81"/>
      <c r="AJ46" s="81">
        <v>8.9999999999999993E-3</v>
      </c>
      <c r="AK46" s="81">
        <v>8.9999999999999993E-3</v>
      </c>
      <c r="AL46" s="81">
        <f>INDEX('Detected Compounds limits'!$B$2:$H$50, MATCH($AD46,'Detected Compounds limits'!$B$2:$B$50, 0), MATCH(AL$4,'Detected Compounds limits'!$B$2:$H$2,0))</f>
        <v>8.9999999999999993E-3</v>
      </c>
      <c r="AM46" s="81">
        <f>INDEX('Detected Compounds limits'!$B$2:$H$50, MATCH($AD46,'Detected Compounds limits'!$B$2:$B$50, 0), MATCH(AM$2,'Detected Compounds limits'!$B$2:$H$2,0))</f>
        <v>0.1</v>
      </c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25"/>
      <c r="BI46" s="25"/>
      <c r="BJ46" s="25"/>
      <c r="BK46" s="25"/>
      <c r="BL46" s="25"/>
      <c r="BM46" s="25"/>
      <c r="BN46" s="70"/>
      <c r="BO46" s="69"/>
      <c r="BP46" s="69"/>
      <c r="BQ46" s="69"/>
      <c r="BR46" s="69"/>
      <c r="BS46" s="69"/>
      <c r="BT46" s="69"/>
      <c r="BU46" s="69"/>
      <c r="BV46" s="62"/>
      <c r="BW46" s="59"/>
      <c r="BX46" s="59"/>
      <c r="BY46" s="59"/>
      <c r="BZ46" s="59"/>
      <c r="CA46" s="59"/>
      <c r="CB46" s="59" t="s">
        <v>76</v>
      </c>
      <c r="CC46" s="69"/>
      <c r="CD46" s="69"/>
      <c r="CE46" s="69"/>
      <c r="CF46" s="69"/>
      <c r="CG46" s="69"/>
      <c r="CH46" s="69"/>
      <c r="CI46" s="69"/>
      <c r="CJ46" s="69"/>
      <c r="CK46" s="69"/>
    </row>
    <row r="47" spans="1:89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56"/>
      <c r="K47" s="56"/>
      <c r="L47" s="56"/>
      <c r="M47" s="56"/>
      <c r="N47" s="56"/>
      <c r="O47" s="56"/>
      <c r="P47" s="56"/>
      <c r="Q47" s="56"/>
      <c r="R47" s="56"/>
      <c r="S47" s="62"/>
      <c r="T47" s="62"/>
      <c r="U47" s="62"/>
      <c r="V47" s="62"/>
      <c r="W47" s="62"/>
      <c r="X47" s="62"/>
      <c r="Y47" s="62"/>
      <c r="Z47" s="62"/>
      <c r="AA47" s="81" t="str">
        <f>INDEX('Detected Compounds limits'!$B$2:$I$50, MATCH($AD47,'Detected Compounds limits'!$B$2:$B$50, 0), MATCH(AA$4,'Detected Compounds limits'!$B$2:$I$2,0))</f>
        <v xml:space="preserve"> </v>
      </c>
      <c r="AB47" s="81"/>
      <c r="AC47" s="82"/>
      <c r="AD47" s="112" t="s">
        <v>51</v>
      </c>
      <c r="AE47" s="81">
        <v>2.9999999999999997E-5</v>
      </c>
      <c r="AF47" s="81">
        <v>4.0000000000000003E-5</v>
      </c>
      <c r="AG47" s="81">
        <v>6.2E-4</v>
      </c>
      <c r="AH47" s="81"/>
      <c r="AI47" s="81">
        <v>4.0000000000000003E-5</v>
      </c>
      <c r="AJ47" s="81"/>
      <c r="AK47" s="81">
        <v>6.2E-4</v>
      </c>
      <c r="AL47" s="81">
        <f>INDEX('Detected Compounds limits'!$B$2:$H$50, MATCH($AD47,'Detected Compounds limits'!$B$2:$B$50, 0), MATCH(AL$4,'Detected Compounds limits'!$B$2:$H$2,0))</f>
        <v>2.0000000000000002E-5</v>
      </c>
      <c r="AM47" s="81">
        <f>INDEX('Detected Compounds limits'!$B$2:$H$50, MATCH($AD47,'Detected Compounds limits'!$B$2:$B$50, 0), MATCH(AM$2,'Detected Compounds limits'!$B$2:$H$2,0))</f>
        <v>0.1</v>
      </c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25"/>
      <c r="BI47" s="25"/>
      <c r="BJ47" s="25"/>
      <c r="BK47" s="25"/>
      <c r="BL47" s="25"/>
      <c r="BM47" s="25"/>
      <c r="BN47" s="70"/>
      <c r="BO47" s="69"/>
      <c r="BP47" s="69"/>
      <c r="BQ47" s="69"/>
      <c r="BR47" s="69"/>
      <c r="BS47" s="69"/>
      <c r="BT47" s="69"/>
      <c r="BU47" s="69"/>
      <c r="BV47" s="62"/>
      <c r="BW47" s="58"/>
      <c r="BX47" s="58"/>
      <c r="BY47" s="58"/>
      <c r="BZ47" s="58"/>
      <c r="CA47" s="58"/>
      <c r="CB47" s="58"/>
      <c r="CC47" s="69"/>
      <c r="CD47" s="69"/>
      <c r="CE47" s="69"/>
      <c r="CF47" s="69"/>
      <c r="CG47" s="69"/>
      <c r="CH47" s="69"/>
      <c r="CI47" s="69"/>
      <c r="CJ47" s="69"/>
      <c r="CK47" s="69"/>
    </row>
    <row r="48" spans="1:89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56"/>
      <c r="K48" s="56"/>
      <c r="L48" s="56"/>
      <c r="M48" s="56"/>
      <c r="N48" s="56"/>
      <c r="O48" s="56"/>
      <c r="P48" s="56"/>
      <c r="Q48" s="56"/>
      <c r="R48" s="56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25"/>
      <c r="BI48" s="25"/>
      <c r="BJ48" s="25"/>
      <c r="BK48" s="25"/>
      <c r="BL48" s="25"/>
      <c r="BM48" s="25"/>
      <c r="BN48" s="70"/>
      <c r="BO48" s="69"/>
      <c r="BP48" s="69"/>
      <c r="BQ48" s="69"/>
      <c r="BR48" s="69"/>
      <c r="BS48" s="69"/>
      <c r="BT48" s="69"/>
      <c r="BU48" s="69"/>
      <c r="BV48" s="62"/>
      <c r="BW48" s="60"/>
      <c r="BX48" s="60"/>
      <c r="BY48" s="60"/>
      <c r="BZ48" s="60"/>
      <c r="CA48" s="60"/>
      <c r="CB48" s="60"/>
      <c r="CC48" s="69"/>
      <c r="CD48" s="69"/>
      <c r="CE48" s="69"/>
      <c r="CF48" s="69"/>
      <c r="CG48" s="69"/>
      <c r="CH48" s="69"/>
      <c r="CI48" s="69"/>
      <c r="CJ48" s="69"/>
      <c r="CK48" s="69"/>
    </row>
    <row r="49" spans="1:89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56"/>
      <c r="K49" s="56"/>
      <c r="L49" s="56"/>
      <c r="M49" s="56"/>
      <c r="N49" s="56"/>
      <c r="O49" s="56"/>
      <c r="P49" s="56"/>
      <c r="Q49" s="56"/>
      <c r="R49" s="56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25"/>
      <c r="BI49" s="25"/>
      <c r="BJ49" s="25"/>
      <c r="BK49" s="25"/>
      <c r="BL49" s="25"/>
      <c r="BM49" s="25"/>
      <c r="BN49" s="70"/>
      <c r="BO49" s="69"/>
      <c r="BP49" s="69"/>
      <c r="BQ49" s="69"/>
      <c r="BR49" s="69"/>
      <c r="BS49" s="69"/>
      <c r="BT49" s="69"/>
      <c r="BU49" s="69"/>
      <c r="BV49" s="62"/>
      <c r="BW49" s="60"/>
      <c r="BX49" s="60"/>
      <c r="BY49" s="60"/>
      <c r="BZ49" s="60"/>
      <c r="CA49" s="60"/>
      <c r="CB49" s="60"/>
      <c r="CC49" s="69"/>
      <c r="CD49" s="69"/>
      <c r="CE49" s="69"/>
      <c r="CF49" s="69"/>
      <c r="CG49" s="69"/>
      <c r="CH49" s="69"/>
      <c r="CI49" s="69"/>
      <c r="CJ49" s="69"/>
      <c r="CK49" s="69"/>
    </row>
    <row r="50" spans="1:89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56"/>
      <c r="K50" s="56"/>
      <c r="L50" s="56"/>
      <c r="M50" s="56"/>
      <c r="N50" s="56"/>
      <c r="O50" s="56"/>
      <c r="P50" s="56"/>
      <c r="Q50" s="56"/>
      <c r="R50" s="56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 t="str">
        <f>AD26</f>
        <v>Eigental - Riede</v>
      </c>
      <c r="AE50" s="81" t="str">
        <f t="shared" ref="AE50:AJ50" si="8">AE27</f>
        <v>04/03</v>
      </c>
      <c r="AF50" s="81" t="str">
        <f t="shared" si="8"/>
        <v>31/03</v>
      </c>
      <c r="AG50" s="81" t="str">
        <f t="shared" si="8"/>
        <v>29/04</v>
      </c>
      <c r="AH50" s="81" t="str">
        <f t="shared" si="8"/>
        <v>25/05</v>
      </c>
      <c r="AI50" s="81" t="str">
        <f t="shared" si="8"/>
        <v>23/06</v>
      </c>
      <c r="AJ50" s="81" t="str">
        <f t="shared" si="8"/>
        <v>21/07</v>
      </c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25"/>
      <c r="BI50" s="25"/>
      <c r="BJ50" s="25"/>
      <c r="BK50" s="25"/>
      <c r="BL50" s="25"/>
      <c r="BM50" s="25"/>
      <c r="BN50" s="70"/>
      <c r="BO50" s="91" t="s">
        <v>201</v>
      </c>
      <c r="BP50" s="89" t="s">
        <v>168</v>
      </c>
      <c r="BQ50" s="89" t="s">
        <v>169</v>
      </c>
      <c r="BR50" s="89" t="s">
        <v>170</v>
      </c>
      <c r="BS50" s="89" t="s">
        <v>171</v>
      </c>
      <c r="BT50" s="89" t="s">
        <v>172</v>
      </c>
      <c r="BU50" s="89" t="s">
        <v>173</v>
      </c>
      <c r="BV50" s="62"/>
      <c r="BW50" s="60"/>
      <c r="BX50" s="60"/>
      <c r="BY50" s="60"/>
      <c r="BZ50" s="60"/>
      <c r="CA50" s="60"/>
      <c r="CB50" s="60"/>
      <c r="CC50" s="69"/>
      <c r="CD50" s="69"/>
      <c r="CE50" s="69"/>
      <c r="CF50" s="69"/>
      <c r="CG50" s="69"/>
      <c r="CH50" s="69"/>
      <c r="CI50" s="69"/>
      <c r="CJ50" s="69"/>
      <c r="CK50" s="69"/>
    </row>
    <row r="51" spans="1:89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56"/>
      <c r="K51" s="56"/>
      <c r="L51" s="56"/>
      <c r="M51" s="56"/>
      <c r="N51" s="56"/>
      <c r="O51" s="56"/>
      <c r="P51" s="56"/>
      <c r="Q51" s="56"/>
      <c r="R51" s="56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50" t="s">
        <v>78</v>
      </c>
      <c r="AE51" s="81">
        <f>SUMPRODUCT(($AA28:$AA47&lt;&gt;"x")*($AC28:$AC47&lt;&gt;"x")*(BW28:BW47="&lt;")*(AE28:AE47&gt;$AM28:$AM47))</f>
        <v>0</v>
      </c>
      <c r="AF51" s="81">
        <f>SUMPRODUCT(($AA28:$AA47&lt;&gt;"x")*($AC28:$AC47&lt;&gt;"x")*(BX28:BX47="&lt;")*(AF28:AF47&gt;$AM28:$AM47))</f>
        <v>0</v>
      </c>
      <c r="AG51" s="81">
        <f>SUMPRODUCT(($AA28:$AA47&lt;&gt;"x")*($AC28:$AC47&lt;&gt;"x")*(BY28:BY47="&lt;")*(AG28:AG47&gt;$AM28:$AM47))</f>
        <v>0</v>
      </c>
      <c r="AH51" s="81">
        <f>SUMPRODUCT(($AA28:$AA47&lt;&gt;"x")*($AC28:$AC47&lt;&gt;"x")*(BZ28:BZ47="&lt;")*(AH28:AH47&gt;$AM28:$AM47))</f>
        <v>0</v>
      </c>
      <c r="AI51" s="81">
        <f>SUMPRODUCT(($AA28:$AA47&lt;&gt;"x")*($AC28:$AC47&lt;&gt;"x")*(CA28:CA47="&lt;")*(AI28:AI47&gt;=$AM28:$AM47))</f>
        <v>1</v>
      </c>
      <c r="AJ51" s="81">
        <f>SUMPRODUCT(($AA28:$AA47&lt;&gt;"x")*($AC28:$AC47&lt;&gt;"x")*(CB28:CB47="&lt;")*(AJ28:AJ47&gt;=$AM28:$AM47))</f>
        <v>0</v>
      </c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25"/>
      <c r="BI51" s="25"/>
      <c r="BJ51" s="25"/>
      <c r="BK51" s="25"/>
      <c r="BL51" s="25"/>
      <c r="BM51" s="25"/>
      <c r="BN51" s="70"/>
      <c r="BO51" s="92" t="s">
        <v>78</v>
      </c>
      <c r="BP51" s="90">
        <v>0</v>
      </c>
      <c r="BQ51" s="90">
        <v>0</v>
      </c>
      <c r="BR51" s="90">
        <v>0</v>
      </c>
      <c r="BS51" s="90">
        <v>0</v>
      </c>
      <c r="BT51" s="90">
        <v>0</v>
      </c>
      <c r="BU51" s="90">
        <v>0</v>
      </c>
      <c r="BV51" s="62"/>
      <c r="BW51" s="60"/>
      <c r="BX51" s="60"/>
      <c r="BY51" s="60"/>
      <c r="BZ51" s="60"/>
      <c r="CA51" s="60"/>
      <c r="CB51" s="60"/>
      <c r="CC51" s="69"/>
      <c r="CD51" s="69"/>
      <c r="CE51" s="69"/>
      <c r="CF51" s="69"/>
      <c r="CG51" s="69"/>
      <c r="CH51" s="69"/>
      <c r="CI51" s="69"/>
      <c r="CJ51" s="69"/>
      <c r="CK51" s="69"/>
    </row>
    <row r="52" spans="1:89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56"/>
      <c r="K52" s="56"/>
      <c r="L52" s="56"/>
      <c r="M52" s="56"/>
      <c r="N52" s="56"/>
      <c r="O52" s="56"/>
      <c r="P52" s="56"/>
      <c r="Q52" s="56"/>
      <c r="R52" s="56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51" t="s">
        <v>72</v>
      </c>
      <c r="AE52" s="81">
        <f t="shared" ref="AE52:AJ52" si="9">SUMPRODUCT(($AA28:$AA47&lt;&gt;"x")*($AC28:$AC47&lt;&gt;"x")*(BW28:BW47&lt;&gt;"&lt;")*(AE28:AE47&gt;$AM28:$AM47))</f>
        <v>2</v>
      </c>
      <c r="AF52" s="81">
        <f t="shared" si="9"/>
        <v>2</v>
      </c>
      <c r="AG52" s="81">
        <f t="shared" si="9"/>
        <v>1</v>
      </c>
      <c r="AH52" s="81">
        <f t="shared" si="9"/>
        <v>2</v>
      </c>
      <c r="AI52" s="81">
        <f t="shared" si="9"/>
        <v>2</v>
      </c>
      <c r="AJ52" s="81">
        <f t="shared" si="9"/>
        <v>3</v>
      </c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25"/>
      <c r="BI52" s="25"/>
      <c r="BJ52" s="25"/>
      <c r="BK52" s="25"/>
      <c r="BL52" s="25"/>
      <c r="BM52" s="25"/>
      <c r="BN52" s="70"/>
      <c r="BO52" s="93" t="s">
        <v>72</v>
      </c>
      <c r="BP52" s="90">
        <v>2</v>
      </c>
      <c r="BQ52" s="90">
        <v>2</v>
      </c>
      <c r="BR52" s="90">
        <v>1</v>
      </c>
      <c r="BS52" s="90">
        <v>2</v>
      </c>
      <c r="BT52" s="90">
        <v>2</v>
      </c>
      <c r="BU52" s="90">
        <v>3</v>
      </c>
      <c r="BV52" s="62"/>
      <c r="BW52" s="60"/>
      <c r="BX52" s="60"/>
      <c r="BY52" s="60"/>
      <c r="BZ52" s="60"/>
      <c r="CA52" s="60"/>
      <c r="CB52" s="60"/>
      <c r="CC52" s="69"/>
      <c r="CD52" s="69"/>
      <c r="CE52" s="69"/>
      <c r="CF52" s="69"/>
      <c r="CG52" s="69"/>
      <c r="CH52" s="69"/>
      <c r="CI52" s="69"/>
      <c r="CJ52" s="69"/>
      <c r="CK52" s="69"/>
    </row>
    <row r="53" spans="1:89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56"/>
      <c r="K53" s="56"/>
      <c r="L53" s="56"/>
      <c r="M53" s="56"/>
      <c r="N53" s="56"/>
      <c r="O53" s="56"/>
      <c r="P53" s="56"/>
      <c r="Q53" s="56"/>
      <c r="R53" s="56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28" t="s">
        <v>77</v>
      </c>
      <c r="AE53" s="81">
        <f t="shared" ref="AE53:AJ53" si="10">SUMPRODUCT((AE28:AE47&gt;=$AL28:$AL47)*($AA28:$AA47&lt;&gt;"x")*($AC28:$AC47&lt;&gt;"x")*(BW28:BW47&lt;&gt;"&lt;")*(AE28:AE47&lt;=$AM28:$AM47))</f>
        <v>2</v>
      </c>
      <c r="AF53" s="81">
        <f t="shared" si="10"/>
        <v>3</v>
      </c>
      <c r="AG53" s="81">
        <f t="shared" si="10"/>
        <v>3</v>
      </c>
      <c r="AH53" s="81">
        <f t="shared" si="10"/>
        <v>1</v>
      </c>
      <c r="AI53" s="81">
        <f t="shared" si="10"/>
        <v>5</v>
      </c>
      <c r="AJ53" s="81">
        <f t="shared" si="10"/>
        <v>1</v>
      </c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25"/>
      <c r="BI53" s="25"/>
      <c r="BJ53" s="25"/>
      <c r="BK53" s="25"/>
      <c r="BL53" s="25"/>
      <c r="BM53" s="25"/>
      <c r="BN53" s="70"/>
      <c r="BO53" s="94" t="s">
        <v>77</v>
      </c>
      <c r="BP53" s="90">
        <v>2</v>
      </c>
      <c r="BQ53" s="90">
        <v>3</v>
      </c>
      <c r="BR53" s="90">
        <v>3</v>
      </c>
      <c r="BS53" s="90">
        <v>1</v>
      </c>
      <c r="BT53" s="90">
        <v>5</v>
      </c>
      <c r="BU53" s="90">
        <v>1</v>
      </c>
      <c r="BV53" s="62"/>
      <c r="BW53" s="60"/>
      <c r="BX53" s="60"/>
      <c r="BY53" s="60"/>
      <c r="BZ53" s="60"/>
      <c r="CA53" s="60"/>
      <c r="CB53" s="60"/>
      <c r="CC53" s="69"/>
      <c r="CD53" s="69"/>
      <c r="CE53" s="69"/>
      <c r="CF53" s="69"/>
      <c r="CG53" s="69"/>
      <c r="CH53" s="69"/>
      <c r="CI53" s="69"/>
      <c r="CJ53" s="69"/>
      <c r="CK53" s="69"/>
    </row>
    <row r="54" spans="1:89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56"/>
      <c r="K54" s="56"/>
      <c r="L54" s="56"/>
      <c r="M54" s="56"/>
      <c r="N54" s="56"/>
      <c r="O54" s="56"/>
      <c r="P54" s="56"/>
      <c r="Q54" s="56"/>
      <c r="R54" s="56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25" t="s">
        <v>73</v>
      </c>
      <c r="AE54" s="100">
        <f t="shared" ref="AE54:AJ54" si="11">SUMPRODUCT(($AA28:$AA47&lt;&gt;"x")*($AC28:$AC47&lt;&gt;"x")*(AE28:AE47&gt;0)*(BW28:BW47="&lt;")*(AE28:AE47&lt;=$AM28:$AM47))</f>
        <v>0</v>
      </c>
      <c r="AF54" s="100">
        <f t="shared" si="11"/>
        <v>0</v>
      </c>
      <c r="AG54" s="100">
        <f t="shared" si="11"/>
        <v>1</v>
      </c>
      <c r="AH54" s="100">
        <f t="shared" si="11"/>
        <v>0</v>
      </c>
      <c r="AI54" s="100">
        <f t="shared" si="11"/>
        <v>0</v>
      </c>
      <c r="AJ54" s="100">
        <f t="shared" si="11"/>
        <v>2</v>
      </c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25"/>
      <c r="BI54" s="25"/>
      <c r="BJ54" s="25"/>
      <c r="BK54" s="25"/>
      <c r="BL54" s="25"/>
      <c r="BM54" s="25"/>
      <c r="BN54" s="70"/>
      <c r="BO54" s="95" t="s">
        <v>73</v>
      </c>
      <c r="BP54" s="90">
        <v>0</v>
      </c>
      <c r="BQ54" s="90">
        <v>0</v>
      </c>
      <c r="BR54" s="90">
        <v>1</v>
      </c>
      <c r="BS54" s="90">
        <v>0</v>
      </c>
      <c r="BT54" s="90">
        <v>1</v>
      </c>
      <c r="BU54" s="90">
        <v>2</v>
      </c>
      <c r="BV54" s="62"/>
      <c r="BW54" s="60"/>
      <c r="BX54" s="60"/>
      <c r="BY54" s="60"/>
      <c r="BZ54" s="60"/>
      <c r="CA54" s="60"/>
      <c r="CB54" s="60"/>
      <c r="CC54" s="69"/>
      <c r="CD54" s="69"/>
      <c r="CE54" s="69"/>
      <c r="CF54" s="69"/>
      <c r="CG54" s="69"/>
      <c r="CH54" s="69"/>
      <c r="CI54" s="69"/>
      <c r="CJ54" s="69"/>
      <c r="CK54" s="69"/>
    </row>
    <row r="55" spans="1:89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56"/>
      <c r="K55" s="56"/>
      <c r="L55" s="56"/>
      <c r="M55" s="56"/>
      <c r="N55" s="56"/>
      <c r="O55" s="56"/>
      <c r="P55" s="56"/>
      <c r="Q55" s="56"/>
      <c r="R55" s="56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26" t="s">
        <v>69</v>
      </c>
      <c r="AE55" s="81">
        <f t="shared" ref="AE55:AJ55" si="12">SUMPRODUCT(($AA28:$AA47="x")*(AE28:AE47&gt;0))</f>
        <v>4</v>
      </c>
      <c r="AF55" s="81">
        <f t="shared" si="12"/>
        <v>3</v>
      </c>
      <c r="AG55" s="81">
        <f t="shared" si="12"/>
        <v>2</v>
      </c>
      <c r="AH55" s="81">
        <f t="shared" si="12"/>
        <v>2</v>
      </c>
      <c r="AI55" s="81">
        <f t="shared" si="12"/>
        <v>3</v>
      </c>
      <c r="AJ55" s="81">
        <f t="shared" si="12"/>
        <v>4</v>
      </c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25"/>
      <c r="BI55" s="25"/>
      <c r="BJ55" s="25"/>
      <c r="BK55" s="25"/>
      <c r="BL55" s="25"/>
      <c r="BM55" s="25"/>
      <c r="BN55" s="70"/>
      <c r="BO55" s="96" t="s">
        <v>69</v>
      </c>
      <c r="BP55" s="90">
        <v>4</v>
      </c>
      <c r="BQ55" s="90">
        <v>3</v>
      </c>
      <c r="BR55" s="90">
        <v>2</v>
      </c>
      <c r="BS55" s="90">
        <v>2</v>
      </c>
      <c r="BT55" s="90">
        <v>3</v>
      </c>
      <c r="BU55" s="90">
        <v>3</v>
      </c>
      <c r="BV55" s="62"/>
      <c r="BW55" s="60"/>
      <c r="BX55" s="60"/>
      <c r="BY55" s="60"/>
      <c r="BZ55" s="60"/>
      <c r="CA55" s="60"/>
      <c r="CB55" s="60"/>
      <c r="CC55" s="69"/>
      <c r="CD55" s="69"/>
      <c r="CE55" s="69"/>
      <c r="CF55" s="69"/>
      <c r="CG55" s="69"/>
      <c r="CH55" s="69"/>
      <c r="CI55" s="69"/>
      <c r="CJ55" s="69"/>
      <c r="CK55" s="69"/>
    </row>
    <row r="56" spans="1:89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56"/>
      <c r="K56" s="56"/>
      <c r="L56" s="56"/>
      <c r="M56" s="56"/>
      <c r="N56" s="56"/>
      <c r="O56" s="56"/>
      <c r="P56" s="56"/>
      <c r="Q56" s="56"/>
      <c r="R56" s="5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27" t="s">
        <v>185</v>
      </c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25"/>
      <c r="BI56" s="25"/>
      <c r="BJ56" s="25"/>
      <c r="BK56" s="25"/>
      <c r="BL56" s="25"/>
      <c r="BM56" s="25"/>
      <c r="BN56" s="70"/>
      <c r="BO56" s="69"/>
      <c r="BP56" s="69"/>
      <c r="BQ56" s="69"/>
      <c r="BR56" s="69"/>
      <c r="BS56" s="69"/>
      <c r="BT56" s="69"/>
      <c r="BU56" s="69"/>
      <c r="BV56" s="62"/>
      <c r="BW56" s="60"/>
      <c r="BX56" s="60"/>
      <c r="BY56" s="60"/>
      <c r="BZ56" s="60"/>
      <c r="CA56" s="60"/>
      <c r="CB56" s="60"/>
      <c r="CC56" s="69"/>
      <c r="CD56" s="69"/>
      <c r="CE56" s="69"/>
      <c r="CF56" s="69"/>
      <c r="CG56" s="69"/>
      <c r="CH56" s="69"/>
      <c r="CI56" s="69"/>
      <c r="CJ56" s="69"/>
      <c r="CK56" s="69"/>
    </row>
    <row r="57" spans="1:89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56"/>
      <c r="K57" s="56"/>
      <c r="L57" s="56"/>
      <c r="M57" s="56"/>
      <c r="N57" s="56"/>
      <c r="O57" s="56"/>
      <c r="P57" s="56"/>
      <c r="Q57" s="56"/>
      <c r="R57" s="56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 t="s">
        <v>186</v>
      </c>
      <c r="AE57" s="84">
        <f t="shared" ref="AE57:AJ57" si="13">SUM(AE51:AE55)</f>
        <v>8</v>
      </c>
      <c r="AF57" s="84">
        <f t="shared" si="13"/>
        <v>8</v>
      </c>
      <c r="AG57" s="84">
        <f t="shared" si="13"/>
        <v>7</v>
      </c>
      <c r="AH57" s="84">
        <f t="shared" si="13"/>
        <v>5</v>
      </c>
      <c r="AI57" s="84">
        <f t="shared" si="13"/>
        <v>11</v>
      </c>
      <c r="AJ57" s="84">
        <f t="shared" si="13"/>
        <v>10</v>
      </c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25"/>
      <c r="BI57" s="25"/>
      <c r="BJ57" s="25"/>
      <c r="BK57" s="25"/>
      <c r="BL57" s="25"/>
      <c r="BM57" s="25"/>
      <c r="BN57" s="70"/>
      <c r="BO57" s="69" t="s">
        <v>186</v>
      </c>
      <c r="BP57" s="88">
        <f>SUM(BP51:BP55)</f>
        <v>8</v>
      </c>
      <c r="BQ57" s="88">
        <f t="shared" ref="BQ57:BU57" si="14">SUM(BQ51:BQ55)</f>
        <v>8</v>
      </c>
      <c r="BR57" s="88">
        <f t="shared" si="14"/>
        <v>7</v>
      </c>
      <c r="BS57" s="88">
        <f t="shared" si="14"/>
        <v>5</v>
      </c>
      <c r="BT57" s="88">
        <f t="shared" si="14"/>
        <v>11</v>
      </c>
      <c r="BU57" s="88">
        <f t="shared" si="14"/>
        <v>9</v>
      </c>
      <c r="BV57" s="62"/>
      <c r="BW57" s="60"/>
      <c r="BX57" s="60"/>
      <c r="BY57" s="60"/>
      <c r="BZ57" s="60"/>
      <c r="CA57" s="60"/>
      <c r="CB57" s="60"/>
      <c r="CC57" s="69"/>
      <c r="CD57" s="69"/>
      <c r="CE57" s="69"/>
      <c r="CF57" s="69"/>
      <c r="CG57" s="69"/>
      <c r="CH57" s="69"/>
      <c r="CI57" s="69"/>
      <c r="CJ57" s="69"/>
      <c r="CK57" s="69"/>
    </row>
    <row r="58" spans="1:89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56"/>
      <c r="K58" s="56"/>
      <c r="L58" s="56"/>
      <c r="M58" s="56"/>
      <c r="N58" s="56"/>
      <c r="O58" s="56"/>
      <c r="P58" s="56"/>
      <c r="Q58" s="56"/>
      <c r="R58" s="5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25"/>
      <c r="BI58" s="25"/>
      <c r="BJ58" s="25"/>
      <c r="BK58" s="25"/>
      <c r="BL58" s="25"/>
      <c r="BM58" s="25"/>
      <c r="BN58" s="70"/>
      <c r="BO58" s="69"/>
      <c r="BP58" s="69"/>
      <c r="BQ58" s="69"/>
      <c r="BR58" s="69"/>
      <c r="BS58" s="69"/>
      <c r="BT58" s="69"/>
      <c r="BU58" s="69"/>
      <c r="BV58" s="62"/>
      <c r="BW58" s="60"/>
      <c r="BX58" s="60"/>
      <c r="BY58" s="60"/>
      <c r="BZ58" s="60"/>
      <c r="CA58" s="60"/>
      <c r="CB58" s="60"/>
      <c r="CC58" s="69"/>
      <c r="CD58" s="69"/>
      <c r="CE58" s="69"/>
      <c r="CF58" s="69"/>
      <c r="CG58" s="69"/>
      <c r="CH58" s="69"/>
      <c r="CI58" s="69"/>
      <c r="CJ58" s="69"/>
      <c r="CK58" s="69"/>
    </row>
    <row r="59" spans="1:89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56"/>
      <c r="K59" s="56"/>
      <c r="L59" s="56"/>
      <c r="M59" s="56"/>
      <c r="N59" s="56"/>
      <c r="O59" s="56"/>
      <c r="P59" s="56"/>
      <c r="Q59" s="56"/>
      <c r="R59" s="56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25"/>
      <c r="BI59" s="25"/>
      <c r="BJ59" s="25"/>
      <c r="BK59" s="25"/>
      <c r="BL59" s="25"/>
      <c r="BM59" s="25"/>
      <c r="BN59" s="70"/>
      <c r="BO59" s="69"/>
      <c r="BP59" s="69"/>
      <c r="BQ59" s="69"/>
      <c r="BR59" s="69"/>
      <c r="BS59" s="69"/>
      <c r="BT59" s="69"/>
      <c r="BU59" s="69"/>
      <c r="BV59" s="62"/>
      <c r="BW59" s="60"/>
      <c r="BX59" s="60"/>
      <c r="BY59" s="60"/>
      <c r="BZ59" s="60"/>
      <c r="CA59" s="60"/>
      <c r="CB59" s="60"/>
      <c r="CC59" s="69"/>
      <c r="CD59" s="69"/>
      <c r="CE59" s="69"/>
      <c r="CF59" s="69"/>
      <c r="CG59" s="69"/>
      <c r="CH59" s="69"/>
      <c r="CI59" s="69"/>
      <c r="CJ59" s="69"/>
      <c r="CK59" s="69"/>
    </row>
    <row r="60" spans="1:89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56"/>
      <c r="K60" s="56"/>
      <c r="L60" s="56"/>
      <c r="M60" s="56"/>
      <c r="N60" s="56"/>
      <c r="O60" s="56"/>
      <c r="P60" s="56"/>
      <c r="Q60" s="56"/>
      <c r="R60" s="56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25"/>
      <c r="BI60" s="25"/>
      <c r="BJ60" s="25"/>
      <c r="BK60" s="25"/>
      <c r="BL60" s="25"/>
      <c r="BM60" s="25"/>
      <c r="BN60" s="70"/>
      <c r="BO60" s="69"/>
      <c r="BP60" s="69"/>
      <c r="BQ60" s="69"/>
      <c r="BR60" s="69"/>
      <c r="BS60" s="69"/>
      <c r="BT60" s="69"/>
      <c r="BU60" s="69"/>
      <c r="BV60" s="62"/>
      <c r="BW60" s="60"/>
      <c r="BX60" s="60"/>
      <c r="BY60" s="60"/>
      <c r="BZ60" s="60"/>
      <c r="CA60" s="60"/>
      <c r="CB60" s="60"/>
      <c r="CC60" s="69"/>
      <c r="CD60" s="69"/>
      <c r="CE60" s="69"/>
      <c r="CF60" s="69"/>
      <c r="CG60" s="69"/>
      <c r="CH60" s="69"/>
      <c r="CI60" s="69"/>
      <c r="CJ60" s="69"/>
      <c r="CK60" s="69"/>
    </row>
    <row r="61" spans="1:89" ht="26.25" x14ac:dyDescent="0.4">
      <c r="A61" s="25"/>
      <c r="B61" s="25"/>
      <c r="C61" s="25"/>
      <c r="D61" s="25"/>
      <c r="E61" s="25"/>
      <c r="F61" s="25"/>
      <c r="G61" s="25"/>
      <c r="H61" s="25"/>
      <c r="I61" s="25"/>
      <c r="J61" s="56"/>
      <c r="K61" s="56"/>
      <c r="L61" s="56"/>
      <c r="M61" s="56"/>
      <c r="N61" s="56"/>
      <c r="O61" s="56"/>
      <c r="P61" s="56"/>
      <c r="Q61" s="56"/>
      <c r="R61" s="56"/>
      <c r="S61" s="62"/>
      <c r="T61" s="62"/>
      <c r="U61" s="62"/>
      <c r="V61" s="62"/>
      <c r="W61" s="62"/>
      <c r="X61" s="62"/>
      <c r="Y61" s="62"/>
      <c r="Z61" s="62"/>
      <c r="AA61" s="102"/>
      <c r="AB61" s="62" t="s">
        <v>226</v>
      </c>
      <c r="AC61" s="62"/>
      <c r="AD61" s="75" t="s">
        <v>161</v>
      </c>
      <c r="AE61" s="76"/>
      <c r="AF61" s="76"/>
      <c r="AG61" s="76"/>
      <c r="AH61" s="76"/>
      <c r="AI61" s="76"/>
      <c r="AJ61" s="101" t="s">
        <v>62</v>
      </c>
      <c r="AK61" s="101"/>
      <c r="AL61" s="97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25"/>
      <c r="BI61" s="25"/>
      <c r="BJ61" s="25"/>
      <c r="BK61" s="25"/>
      <c r="BL61" s="25"/>
      <c r="BM61" s="25"/>
      <c r="BN61" s="70"/>
      <c r="BO61" s="69"/>
      <c r="BP61" s="69"/>
      <c r="BQ61" s="69"/>
      <c r="BR61" s="69"/>
      <c r="BS61" s="69"/>
      <c r="BT61" s="69"/>
      <c r="BU61" s="69"/>
      <c r="BV61" s="62"/>
      <c r="BW61" s="60"/>
      <c r="BX61" s="60"/>
      <c r="BY61" s="60"/>
      <c r="BZ61" s="60"/>
      <c r="CA61" s="60"/>
      <c r="CB61" s="60"/>
      <c r="CC61" s="69"/>
      <c r="CD61" s="69"/>
      <c r="CE61" s="69"/>
      <c r="CF61" s="69"/>
      <c r="CG61" s="69"/>
      <c r="CH61" s="69"/>
      <c r="CI61" s="69"/>
      <c r="CJ61" s="69"/>
      <c r="CK61" s="69"/>
    </row>
    <row r="62" spans="1:89" ht="30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56"/>
      <c r="K62" s="56"/>
      <c r="L62" s="56"/>
      <c r="M62" s="56"/>
      <c r="N62" s="56"/>
      <c r="O62" s="56"/>
      <c r="P62" s="56"/>
      <c r="Q62" s="56"/>
      <c r="R62" s="56"/>
      <c r="S62" s="62"/>
      <c r="T62" s="62"/>
      <c r="U62" s="62"/>
      <c r="V62" s="62"/>
      <c r="W62" s="62"/>
      <c r="X62" s="62"/>
      <c r="Y62" s="62"/>
      <c r="Z62" s="62"/>
      <c r="AA62" s="73" t="s">
        <v>69</v>
      </c>
      <c r="AB62" s="109" t="s">
        <v>64</v>
      </c>
      <c r="AC62" s="110" t="s">
        <v>63</v>
      </c>
      <c r="AD62" s="78" t="s">
        <v>60</v>
      </c>
      <c r="AE62" s="107" t="s">
        <v>229</v>
      </c>
      <c r="AF62" s="107" t="s">
        <v>230</v>
      </c>
      <c r="AG62" s="107" t="s">
        <v>231</v>
      </c>
      <c r="AH62" s="107" t="s">
        <v>232</v>
      </c>
      <c r="AI62" s="107" t="s">
        <v>233</v>
      </c>
      <c r="AJ62" s="107" t="s">
        <v>234</v>
      </c>
      <c r="AK62" s="77" t="s">
        <v>61</v>
      </c>
      <c r="AL62" s="79" t="s">
        <v>2</v>
      </c>
      <c r="AM62" s="108" t="str">
        <f>$AM$2</f>
        <v>GSchV_limits</v>
      </c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25"/>
      <c r="BI62" s="25"/>
      <c r="BJ62" s="25"/>
      <c r="BK62" s="25"/>
      <c r="BL62" s="25"/>
      <c r="BM62" s="25"/>
      <c r="BN62" s="70"/>
      <c r="BO62" s="69"/>
      <c r="BP62" s="69"/>
      <c r="BQ62" s="69"/>
      <c r="BR62" s="69"/>
      <c r="BS62" s="69"/>
      <c r="BT62" s="69"/>
      <c r="BU62" s="69"/>
      <c r="BV62" s="62"/>
      <c r="BW62" s="58">
        <v>3</v>
      </c>
      <c r="BX62" s="58">
        <v>3</v>
      </c>
      <c r="BY62" s="58">
        <v>4</v>
      </c>
      <c r="BZ62" s="58">
        <v>5</v>
      </c>
      <c r="CA62" s="58">
        <v>6</v>
      </c>
      <c r="CB62" s="58">
        <v>7</v>
      </c>
      <c r="CC62" s="69"/>
      <c r="CD62" s="69"/>
      <c r="CE62" s="69"/>
      <c r="CF62" s="69"/>
      <c r="CG62" s="69"/>
      <c r="CH62" s="69"/>
      <c r="CI62" s="69"/>
      <c r="CJ62" s="69"/>
      <c r="CK62" s="69"/>
    </row>
    <row r="63" spans="1:89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56"/>
      <c r="K63" s="56"/>
      <c r="L63" s="56"/>
      <c r="M63" s="56"/>
      <c r="N63" s="56"/>
      <c r="O63" s="56"/>
      <c r="P63" s="56"/>
      <c r="Q63" s="56"/>
      <c r="R63" s="56"/>
      <c r="S63" s="62"/>
      <c r="T63" s="62"/>
      <c r="U63" s="62"/>
      <c r="V63" s="62"/>
      <c r="W63" s="62"/>
      <c r="X63" s="62"/>
      <c r="Y63" s="62"/>
      <c r="Z63" s="62"/>
      <c r="AA63" s="81" t="str">
        <f>INDEX('Detected Compounds limits'!$B$2:$I$50, MATCH($AD63,'Detected Compounds limits'!$B$2:$B$50, 0), MATCH(AA$4,'Detected Compounds limits'!$B$2:$I$2,0))</f>
        <v>x</v>
      </c>
      <c r="AB63" s="81"/>
      <c r="AC63" s="82"/>
      <c r="AD63" s="83" t="s">
        <v>88</v>
      </c>
      <c r="AE63" s="81"/>
      <c r="AF63" s="81"/>
      <c r="AG63" s="81"/>
      <c r="AH63" s="81"/>
      <c r="AI63" s="81"/>
      <c r="AJ63" s="81">
        <v>0.02</v>
      </c>
      <c r="AK63" s="81">
        <v>0.02</v>
      </c>
      <c r="AL63" s="81">
        <f>INDEX('Detected Compounds limits'!$B$2:$H$50, MATCH($AD63,'Detected Compounds limits'!$B$2:$B$50, 0), MATCH(AL$4,'Detected Compounds limits'!$B$2:$H$2,0))</f>
        <v>0.02</v>
      </c>
      <c r="AM63" s="81">
        <f>INDEX('Detected Compounds limits'!$B$2:$H$50, MATCH($AD63,'Detected Compounds limits'!$B$2:$B$50, 0), MATCH(AM$2,'Detected Compounds limits'!$B$2:$H$2,0))</f>
        <v>10</v>
      </c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25"/>
      <c r="BI63" s="25"/>
      <c r="BJ63" s="25"/>
      <c r="BK63" s="25"/>
      <c r="BL63" s="25"/>
      <c r="BM63" s="25"/>
      <c r="BN63" s="70"/>
      <c r="BO63" s="69"/>
      <c r="BP63" s="69"/>
      <c r="BQ63" s="69"/>
      <c r="BR63" s="69"/>
      <c r="BS63" s="69"/>
      <c r="BT63" s="69"/>
      <c r="BU63" s="69"/>
      <c r="BV63" s="62"/>
      <c r="BW63" s="59"/>
      <c r="BX63" s="59"/>
      <c r="BY63" s="59"/>
      <c r="BZ63" s="59"/>
      <c r="CA63" s="59"/>
      <c r="CB63" s="59" t="s">
        <v>76</v>
      </c>
      <c r="CC63" s="69"/>
      <c r="CD63" s="69"/>
      <c r="CE63" s="69"/>
      <c r="CF63" s="69"/>
      <c r="CG63" s="69"/>
      <c r="CH63" s="69"/>
      <c r="CI63" s="69"/>
      <c r="CJ63" s="69"/>
      <c r="CK63" s="69"/>
    </row>
    <row r="64" spans="1:89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56"/>
      <c r="K64" s="56"/>
      <c r="L64" s="56"/>
      <c r="M64" s="56"/>
      <c r="N64" s="56"/>
      <c r="O64" s="56"/>
      <c r="P64" s="56"/>
      <c r="Q64" s="56"/>
      <c r="R64" s="56"/>
      <c r="S64" s="62"/>
      <c r="T64" s="62"/>
      <c r="U64" s="62"/>
      <c r="V64" s="62"/>
      <c r="W64" s="62"/>
      <c r="X64" s="62"/>
      <c r="Y64" s="62"/>
      <c r="Z64" s="62"/>
      <c r="AA64" s="81" t="str">
        <f>INDEX('Detected Compounds limits'!$B$2:$I$50, MATCH($AD64,'Detected Compounds limits'!$B$2:$B$50, 0), MATCH(AA$4,'Detected Compounds limits'!$B$2:$I$2,0))</f>
        <v xml:space="preserve"> </v>
      </c>
      <c r="AB64" s="81" t="s">
        <v>65</v>
      </c>
      <c r="AC64" s="82" t="s">
        <v>65</v>
      </c>
      <c r="AD64" s="83" t="s">
        <v>90</v>
      </c>
      <c r="AE64" s="81">
        <v>0.04</v>
      </c>
      <c r="AF64" s="81"/>
      <c r="AG64" s="81"/>
      <c r="AH64" s="81"/>
      <c r="AI64" s="81"/>
      <c r="AJ64" s="81"/>
      <c r="AK64" s="81">
        <v>0.04</v>
      </c>
      <c r="AL64" s="81">
        <f>INDEX('Detected Compounds limits'!$B$2:$H$50, MATCH($AD64,'Detected Compounds limits'!$B$2:$B$50, 0), MATCH(AL$4,'Detected Compounds limits'!$B$2:$H$2,0))</f>
        <v>0.04</v>
      </c>
      <c r="AM64" s="81">
        <f>INDEX('Detected Compounds limits'!$B$2:$H$50, MATCH($AD64,'Detected Compounds limits'!$B$2:$B$50, 0), MATCH(AM$2,'Detected Compounds limits'!$B$2:$H$2,0))</f>
        <v>0.18</v>
      </c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25"/>
      <c r="BI64" s="25"/>
      <c r="BJ64" s="25"/>
      <c r="BK64" s="25"/>
      <c r="BL64" s="25"/>
      <c r="BM64" s="25"/>
      <c r="BN64" s="70"/>
      <c r="BO64" s="69"/>
      <c r="BP64" s="69"/>
      <c r="BQ64" s="69"/>
      <c r="BR64" s="69"/>
      <c r="BS64" s="69"/>
      <c r="BT64" s="69"/>
      <c r="BU64" s="69"/>
      <c r="BV64" s="62"/>
      <c r="BW64" s="59" t="s">
        <v>76</v>
      </c>
      <c r="BX64" s="59"/>
      <c r="BY64" s="59"/>
      <c r="BZ64" s="59"/>
      <c r="CA64" s="59"/>
      <c r="CB64" s="59"/>
      <c r="CC64" s="69"/>
      <c r="CD64" s="69"/>
      <c r="CE64" s="69"/>
      <c r="CF64" s="69"/>
      <c r="CG64" s="69"/>
      <c r="CH64" s="69"/>
      <c r="CI64" s="69"/>
      <c r="CJ64" s="69"/>
      <c r="CK64" s="69"/>
    </row>
    <row r="65" spans="1:89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56"/>
      <c r="K65" s="56"/>
      <c r="L65" s="56"/>
      <c r="M65" s="56"/>
      <c r="N65" s="56"/>
      <c r="O65" s="56"/>
      <c r="P65" s="56"/>
      <c r="Q65" s="56"/>
      <c r="R65" s="56"/>
      <c r="S65" s="62"/>
      <c r="T65" s="62"/>
      <c r="U65" s="62"/>
      <c r="V65" s="62"/>
      <c r="W65" s="62"/>
      <c r="X65" s="62"/>
      <c r="Y65" s="62"/>
      <c r="Z65" s="62"/>
      <c r="AA65" s="81" t="str">
        <f>INDEX('Detected Compounds limits'!$B$2:$I$50, MATCH($AD65,'Detected Compounds limits'!$B$2:$B$50, 0), MATCH(AA$4,'Detected Compounds limits'!$B$2:$I$2,0))</f>
        <v xml:space="preserve"> </v>
      </c>
      <c r="AB65" s="81"/>
      <c r="AC65" s="82"/>
      <c r="AD65" s="83" t="s">
        <v>9</v>
      </c>
      <c r="AE65" s="81"/>
      <c r="AF65" s="81">
        <v>0.185</v>
      </c>
      <c r="AG65" s="81">
        <v>0.155</v>
      </c>
      <c r="AH65" s="81">
        <v>0.11600000000000001</v>
      </c>
      <c r="AI65" s="81">
        <v>7.0000000000000007E-2</v>
      </c>
      <c r="AJ65" s="81">
        <v>4.7E-2</v>
      </c>
      <c r="AK65" s="81">
        <v>0.185</v>
      </c>
      <c r="AL65" s="81">
        <f>INDEX('Detected Compounds limits'!$B$2:$H$50, MATCH($AD65,'Detected Compounds limits'!$B$2:$B$50, 0), MATCH(AL$4,'Detected Compounds limits'!$B$2:$H$2,0))</f>
        <v>0.02</v>
      </c>
      <c r="AM65" s="81">
        <f>INDEX('Detected Compounds limits'!$B$2:$H$50, MATCH($AD65,'Detected Compounds limits'!$B$2:$B$50, 0), MATCH(AM$2,'Detected Compounds limits'!$B$2:$H$2,0))</f>
        <v>0.1</v>
      </c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25"/>
      <c r="BI65" s="25"/>
      <c r="BJ65" s="25"/>
      <c r="BK65" s="25"/>
      <c r="BL65" s="25"/>
      <c r="BM65" s="25"/>
      <c r="BN65" s="70"/>
      <c r="BO65" s="69"/>
      <c r="BP65" s="69"/>
      <c r="BQ65" s="69"/>
      <c r="BR65" s="69"/>
      <c r="BS65" s="69"/>
      <c r="BT65" s="69"/>
      <c r="BU65" s="69"/>
      <c r="BV65" s="62"/>
      <c r="BW65" s="59"/>
      <c r="BX65" s="59"/>
      <c r="BY65" s="59"/>
      <c r="BZ65" s="59"/>
      <c r="CA65" s="59"/>
      <c r="CB65" s="59"/>
      <c r="CC65" s="69"/>
      <c r="CD65" s="69"/>
      <c r="CE65" s="69"/>
      <c r="CF65" s="69"/>
      <c r="CG65" s="69"/>
      <c r="CH65" s="69"/>
      <c r="CI65" s="69"/>
      <c r="CJ65" s="69"/>
      <c r="CK65" s="69"/>
    </row>
    <row r="66" spans="1:89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56"/>
      <c r="K66" s="56"/>
      <c r="L66" s="56"/>
      <c r="M66" s="56"/>
      <c r="N66" s="56"/>
      <c r="O66" s="56"/>
      <c r="P66" s="56"/>
      <c r="Q66" s="56"/>
      <c r="R66" s="56"/>
      <c r="S66" s="62"/>
      <c r="T66" s="62"/>
      <c r="U66" s="62"/>
      <c r="V66" s="62"/>
      <c r="W66" s="62"/>
      <c r="X66" s="62"/>
      <c r="Y66" s="62"/>
      <c r="Z66" s="62"/>
      <c r="AA66" s="81" t="str">
        <f>INDEX('Detected Compounds limits'!$B$2:$I$50, MATCH($AD66,'Detected Compounds limits'!$B$2:$B$50, 0), MATCH(AA$4,'Detected Compounds limits'!$B$2:$I$2,0))</f>
        <v xml:space="preserve"> </v>
      </c>
      <c r="AB66" s="81"/>
      <c r="AC66" s="82"/>
      <c r="AD66" s="83" t="s">
        <v>12</v>
      </c>
      <c r="AE66" s="81">
        <v>5.0000000000000002E-5</v>
      </c>
      <c r="AF66" s="81"/>
      <c r="AG66" s="81"/>
      <c r="AH66" s="81"/>
      <c r="AI66" s="81"/>
      <c r="AJ66" s="81"/>
      <c r="AK66" s="81">
        <v>5.0000000000000002E-5</v>
      </c>
      <c r="AL66" s="81">
        <f>INDEX('Detected Compounds limits'!$B$2:$H$50, MATCH($AD66,'Detected Compounds limits'!$B$2:$B$50, 0), MATCH(AL$4,'Detected Compounds limits'!$B$2:$H$2,0))</f>
        <v>2.0000000000000002E-5</v>
      </c>
      <c r="AM66" s="81">
        <f>INDEX('Detected Compounds limits'!$B$2:$H$50, MATCH($AD66,'Detected Compounds limits'!$B$2:$B$50, 0), MATCH(AM$2,'Detected Compounds limits'!$B$2:$H$2,0))</f>
        <v>0.1</v>
      </c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25"/>
      <c r="BI66" s="25"/>
      <c r="BJ66" s="25"/>
      <c r="BK66" s="25"/>
      <c r="BL66" s="25"/>
      <c r="BM66" s="25"/>
      <c r="BN66" s="70"/>
      <c r="BO66" s="69"/>
      <c r="BP66" s="69"/>
      <c r="BQ66" s="69"/>
      <c r="BR66" s="69"/>
      <c r="BS66" s="69"/>
      <c r="BT66" s="69"/>
      <c r="BU66" s="69"/>
      <c r="BV66" s="62"/>
      <c r="BW66" s="58"/>
      <c r="BX66" s="58"/>
      <c r="BY66" s="58"/>
      <c r="BZ66" s="58"/>
      <c r="CA66" s="58"/>
      <c r="CB66" s="58"/>
      <c r="CC66" s="69"/>
      <c r="CD66" s="69"/>
      <c r="CE66" s="69"/>
      <c r="CF66" s="69"/>
      <c r="CG66" s="69"/>
      <c r="CH66" s="69"/>
      <c r="CI66" s="69"/>
      <c r="CJ66" s="69"/>
      <c r="CK66" s="69"/>
    </row>
    <row r="67" spans="1:89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56"/>
      <c r="K67" s="56"/>
      <c r="L67" s="56"/>
      <c r="M67" s="56"/>
      <c r="N67" s="56"/>
      <c r="O67" s="56"/>
      <c r="P67" s="56"/>
      <c r="Q67" s="56"/>
      <c r="R67" s="56"/>
      <c r="S67" s="62"/>
      <c r="T67" s="62"/>
      <c r="U67" s="62"/>
      <c r="V67" s="62"/>
      <c r="W67" s="62"/>
      <c r="X67" s="62"/>
      <c r="Y67" s="62"/>
      <c r="Z67" s="62"/>
      <c r="AA67" s="81" t="str">
        <f>INDEX('Detected Compounds limits'!$B$2:$I$50, MATCH($AD67,'Detected Compounds limits'!$B$2:$B$50, 0), MATCH(AA$4,'Detected Compounds limits'!$B$2:$I$2,0))</f>
        <v xml:space="preserve"> </v>
      </c>
      <c r="AB67" s="81"/>
      <c r="AC67" s="82"/>
      <c r="AD67" s="83" t="s">
        <v>22</v>
      </c>
      <c r="AE67" s="81"/>
      <c r="AF67" s="81"/>
      <c r="AG67" s="81"/>
      <c r="AH67" s="81"/>
      <c r="AI67" s="81"/>
      <c r="AJ67" s="81">
        <v>0.05</v>
      </c>
      <c r="AK67" s="81">
        <v>0.05</v>
      </c>
      <c r="AL67" s="81">
        <f>INDEX('Detected Compounds limits'!$B$2:$H$50, MATCH($AD67,'Detected Compounds limits'!$B$2:$B$50, 0), MATCH(AL$4,'Detected Compounds limits'!$B$2:$H$2,0))</f>
        <v>0.05</v>
      </c>
      <c r="AM67" s="81">
        <f>INDEX('Detected Compounds limits'!$B$2:$H$50, MATCH($AD67,'Detected Compounds limits'!$B$2:$B$50, 0), MATCH(AM$2,'Detected Compounds limits'!$B$2:$H$2,0))</f>
        <v>0.1</v>
      </c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25"/>
      <c r="BI67" s="25"/>
      <c r="BJ67" s="25"/>
      <c r="BK67" s="25"/>
      <c r="BL67" s="25"/>
      <c r="BM67" s="25"/>
      <c r="BN67" s="70"/>
      <c r="BO67" s="69"/>
      <c r="BP67" s="69"/>
      <c r="BQ67" s="69"/>
      <c r="BR67" s="69"/>
      <c r="BS67" s="69"/>
      <c r="BT67" s="69"/>
      <c r="BU67" s="69"/>
      <c r="BV67" s="62"/>
      <c r="BW67" s="59"/>
      <c r="BX67" s="59"/>
      <c r="BY67" s="59"/>
      <c r="BZ67" s="59"/>
      <c r="CA67" s="59"/>
      <c r="CB67" s="59" t="s">
        <v>76</v>
      </c>
      <c r="CC67" s="69"/>
      <c r="CD67" s="69"/>
      <c r="CE67" s="69"/>
      <c r="CF67" s="69"/>
      <c r="CG67" s="69"/>
      <c r="CH67" s="69"/>
      <c r="CI67" s="69"/>
      <c r="CJ67" s="69"/>
      <c r="CK67" s="69"/>
    </row>
    <row r="68" spans="1:89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56"/>
      <c r="K68" s="56"/>
      <c r="L68" s="56"/>
      <c r="M68" s="56"/>
      <c r="N68" s="56"/>
      <c r="O68" s="56"/>
      <c r="P68" s="56"/>
      <c r="Q68" s="56"/>
      <c r="R68" s="56"/>
      <c r="S68" s="62"/>
      <c r="T68" s="62"/>
      <c r="U68" s="62"/>
      <c r="V68" s="62"/>
      <c r="W68" s="62"/>
      <c r="X68" s="62"/>
      <c r="Y68" s="62"/>
      <c r="Z68" s="62"/>
      <c r="AA68" s="81" t="str">
        <f>INDEX('Detected Compounds limits'!$B$2:$I$50, MATCH($AD68,'Detected Compounds limits'!$B$2:$B$50, 0), MATCH(AA$4,'Detected Compounds limits'!$B$2:$I$2,0))</f>
        <v xml:space="preserve"> </v>
      </c>
      <c r="AB68" s="81"/>
      <c r="AC68" s="82"/>
      <c r="AD68" s="83" t="s">
        <v>26</v>
      </c>
      <c r="AE68" s="81"/>
      <c r="AF68" s="81"/>
      <c r="AG68" s="81"/>
      <c r="AH68" s="81">
        <v>0.316</v>
      </c>
      <c r="AI68" s="81">
        <v>0.3</v>
      </c>
      <c r="AJ68" s="81">
        <v>0.315</v>
      </c>
      <c r="AK68" s="81">
        <v>0.316</v>
      </c>
      <c r="AL68" s="81">
        <f>INDEX('Detected Compounds limits'!$B$2:$H$50, MATCH($AD68,'Detected Compounds limits'!$B$2:$B$50, 0), MATCH(AL$4,'Detected Compounds limits'!$B$2:$H$2,0))</f>
        <v>0.2</v>
      </c>
      <c r="AM68" s="81">
        <f>INDEX('Detected Compounds limits'!$B$2:$H$50, MATCH($AD68,'Detected Compounds limits'!$B$2:$B$50, 0), MATCH(AM$2,'Detected Compounds limits'!$B$2:$H$2,0))</f>
        <v>0.1</v>
      </c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25"/>
      <c r="BI68" s="25"/>
      <c r="BJ68" s="25"/>
      <c r="BK68" s="25"/>
      <c r="BL68" s="25"/>
      <c r="BM68" s="25"/>
      <c r="BN68" s="70"/>
      <c r="BO68" s="69"/>
      <c r="BP68" s="69"/>
      <c r="BQ68" s="69"/>
      <c r="BR68" s="69"/>
      <c r="BS68" s="69"/>
      <c r="BT68" s="69"/>
      <c r="BU68" s="69"/>
      <c r="BV68" s="62"/>
      <c r="BW68" s="59"/>
      <c r="BX68" s="59"/>
      <c r="BY68" s="59"/>
      <c r="BZ68" s="59"/>
      <c r="CA68" s="59"/>
      <c r="CB68" s="59"/>
      <c r="CC68" s="69"/>
      <c r="CD68" s="69"/>
      <c r="CE68" s="69"/>
      <c r="CF68" s="69"/>
      <c r="CG68" s="69"/>
      <c r="CH68" s="69"/>
      <c r="CI68" s="69"/>
      <c r="CJ68" s="69"/>
      <c r="CK68" s="69"/>
    </row>
    <row r="69" spans="1:89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56"/>
      <c r="K69" s="56"/>
      <c r="L69" s="56"/>
      <c r="M69" s="56"/>
      <c r="N69" s="56"/>
      <c r="O69" s="56"/>
      <c r="P69" s="56"/>
      <c r="Q69" s="56"/>
      <c r="R69" s="56"/>
      <c r="S69" s="62"/>
      <c r="T69" s="62"/>
      <c r="U69" s="62"/>
      <c r="V69" s="62"/>
      <c r="W69" s="62"/>
      <c r="X69" s="62"/>
      <c r="Y69" s="62"/>
      <c r="Z69" s="62"/>
      <c r="AA69" s="81" t="str">
        <f>INDEX('Detected Compounds limits'!$B$2:$I$50, MATCH($AD69,'Detected Compounds limits'!$B$2:$B$50, 0), MATCH(AA$4,'Detected Compounds limits'!$B$2:$I$2,0))</f>
        <v xml:space="preserve"> </v>
      </c>
      <c r="AB69" s="81"/>
      <c r="AC69" s="82"/>
      <c r="AD69" s="83" t="s">
        <v>94</v>
      </c>
      <c r="AE69" s="81"/>
      <c r="AF69" s="81">
        <v>0.04</v>
      </c>
      <c r="AG69" s="81">
        <v>2.8000000000000001E-2</v>
      </c>
      <c r="AH69" s="81">
        <v>0.05</v>
      </c>
      <c r="AI69" s="81">
        <v>0.05</v>
      </c>
      <c r="AJ69" s="81"/>
      <c r="AK69" s="81">
        <v>0.05</v>
      </c>
      <c r="AL69" s="81">
        <f>INDEX('Detected Compounds limits'!$B$2:$H$50, MATCH($AD69,'Detected Compounds limits'!$B$2:$B$50, 0), MATCH(AL$4,'Detected Compounds limits'!$B$2:$H$2,0))</f>
        <v>0.02</v>
      </c>
      <c r="AM69" s="81">
        <f>INDEX('Detected Compounds limits'!$B$2:$H$50, MATCH($AD69,'Detected Compounds limits'!$B$2:$B$50, 0), MATCH(AM$2,'Detected Compounds limits'!$B$2:$H$2,0))</f>
        <v>0.1</v>
      </c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25"/>
      <c r="BI69" s="25"/>
      <c r="BJ69" s="25"/>
      <c r="BK69" s="25"/>
      <c r="BL69" s="25"/>
      <c r="BM69" s="25"/>
      <c r="BN69" s="70"/>
      <c r="BO69" s="69"/>
      <c r="BP69" s="69"/>
      <c r="BQ69" s="69"/>
      <c r="BR69" s="69"/>
      <c r="BS69" s="69"/>
      <c r="BT69" s="69"/>
      <c r="BU69" s="69"/>
      <c r="BV69" s="62"/>
      <c r="BW69" s="59"/>
      <c r="BX69" s="59"/>
      <c r="BY69" s="59"/>
      <c r="BZ69" s="59" t="s">
        <v>76</v>
      </c>
      <c r="CA69" s="59" t="s">
        <v>76</v>
      </c>
      <c r="CB69" s="59"/>
      <c r="CC69" s="69"/>
      <c r="CD69" s="69"/>
      <c r="CE69" s="69"/>
      <c r="CF69" s="69"/>
      <c r="CG69" s="69"/>
      <c r="CH69" s="69"/>
      <c r="CI69" s="69"/>
      <c r="CJ69" s="69"/>
      <c r="CK69" s="69"/>
    </row>
    <row r="70" spans="1:89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56"/>
      <c r="K70" s="56"/>
      <c r="L70" s="56"/>
      <c r="M70" s="56"/>
      <c r="N70" s="56"/>
      <c r="O70" s="56"/>
      <c r="P70" s="56"/>
      <c r="Q70" s="56"/>
      <c r="R70" s="56"/>
      <c r="S70" s="62" t="s">
        <v>176</v>
      </c>
      <c r="T70" s="62"/>
      <c r="U70" s="62"/>
      <c r="V70" s="62"/>
      <c r="W70" s="62"/>
      <c r="X70" s="62"/>
      <c r="Y70" s="62"/>
      <c r="Z70" s="62"/>
      <c r="AA70" s="81" t="str">
        <f>INDEX('Detected Compounds limits'!$B$2:$I$50, MATCH($AD70,'Detected Compounds limits'!$B$2:$B$50, 0), MATCH(AA$4,'Detected Compounds limits'!$B$2:$I$2,0))</f>
        <v xml:space="preserve"> </v>
      </c>
      <c r="AB70" s="81"/>
      <c r="AC70" s="82"/>
      <c r="AD70" s="83" t="s">
        <v>20</v>
      </c>
      <c r="AE70" s="81"/>
      <c r="AF70" s="81"/>
      <c r="AG70" s="81">
        <v>1.4999999999999999E-4</v>
      </c>
      <c r="AH70" s="81"/>
      <c r="AI70" s="81"/>
      <c r="AJ70" s="81"/>
      <c r="AK70" s="81">
        <v>1.4999999999999999E-4</v>
      </c>
      <c r="AL70" s="81">
        <f>INDEX('Detected Compounds limits'!$B$2:$H$50, MATCH($AD70,'Detected Compounds limits'!$B$2:$B$50, 0), MATCH(AL$4,'Detected Compounds limits'!$B$2:$H$2,0))</f>
        <v>1E-4</v>
      </c>
      <c r="AM70" s="81">
        <f>INDEX('Detected Compounds limits'!$B$2:$H$50, MATCH($AD70,'Detected Compounds limits'!$B$2:$B$50, 0), MATCH(AM$2,'Detected Compounds limits'!$B$2:$H$2,0))</f>
        <v>0.1</v>
      </c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25"/>
      <c r="BI70" s="25"/>
      <c r="BJ70" s="25"/>
      <c r="BK70" s="25"/>
      <c r="BL70" s="25"/>
      <c r="BM70" s="25"/>
      <c r="BN70" s="70"/>
      <c r="BO70" s="69"/>
      <c r="BP70" s="69"/>
      <c r="BQ70" s="69"/>
      <c r="BR70" s="69"/>
      <c r="BS70" s="69"/>
      <c r="BT70" s="69"/>
      <c r="BU70" s="69"/>
      <c r="BV70" s="62"/>
      <c r="BW70" s="58"/>
      <c r="BX70" s="58"/>
      <c r="BY70" s="58"/>
      <c r="BZ70" s="58"/>
      <c r="CA70" s="58"/>
      <c r="CB70" s="58"/>
      <c r="CC70" s="69"/>
      <c r="CD70" s="69"/>
      <c r="CE70" s="69"/>
      <c r="CF70" s="69"/>
      <c r="CG70" s="69"/>
      <c r="CH70" s="69"/>
      <c r="CI70" s="69"/>
      <c r="CJ70" s="69"/>
      <c r="CK70" s="69"/>
    </row>
    <row r="71" spans="1:89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56"/>
      <c r="K71" s="56"/>
      <c r="L71" s="56"/>
      <c r="M71" s="56"/>
      <c r="N71" s="56"/>
      <c r="O71" s="56"/>
      <c r="P71" s="56"/>
      <c r="Q71" s="56"/>
      <c r="R71" s="56"/>
      <c r="S71" s="62" t="s">
        <v>175</v>
      </c>
      <c r="T71" s="62"/>
      <c r="U71" s="62"/>
      <c r="V71" s="62"/>
      <c r="W71" s="62"/>
      <c r="X71" s="62"/>
      <c r="Y71" s="62"/>
      <c r="Z71" s="62"/>
      <c r="AA71" s="81" t="str">
        <f>INDEX('Detected Compounds limits'!$B$2:$I$50, MATCH($AD71,'Detected Compounds limits'!$B$2:$B$50, 0), MATCH(AA$4,'Detected Compounds limits'!$B$2:$I$2,0))</f>
        <v xml:space="preserve"> </v>
      </c>
      <c r="AB71" s="81"/>
      <c r="AC71" s="82"/>
      <c r="AD71" s="83" t="s">
        <v>92</v>
      </c>
      <c r="AE71" s="81"/>
      <c r="AF71" s="81">
        <v>2.9000000000000001E-2</v>
      </c>
      <c r="AG71" s="81"/>
      <c r="AH71" s="81"/>
      <c r="AI71" s="81"/>
      <c r="AJ71" s="81"/>
      <c r="AK71" s="81">
        <v>2.9000000000000001E-2</v>
      </c>
      <c r="AL71" s="81">
        <f>INDEX('Detected Compounds limits'!$B$2:$H$50, MATCH($AD71,'Detected Compounds limits'!$B$2:$B$50, 0), MATCH(AL$4,'Detected Compounds limits'!$B$2:$H$2,0))</f>
        <v>2.9000000000000001E-2</v>
      </c>
      <c r="AM71" s="81">
        <f>INDEX('Detected Compounds limits'!$B$2:$H$50, MATCH($AD71,'Detected Compounds limits'!$B$2:$B$50, 0), MATCH(AM$2,'Detected Compounds limits'!$B$2:$H$2,0))</f>
        <v>0.1</v>
      </c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25"/>
      <c r="BI71" s="25"/>
      <c r="BJ71" s="25"/>
      <c r="BK71" s="25"/>
      <c r="BL71" s="25"/>
      <c r="BM71" s="25"/>
      <c r="BN71" s="70"/>
      <c r="BO71" s="69"/>
      <c r="BP71" s="69"/>
      <c r="BQ71" s="69"/>
      <c r="BR71" s="69"/>
      <c r="BS71" s="69"/>
      <c r="BT71" s="69"/>
      <c r="BU71" s="69"/>
      <c r="BV71" s="62"/>
      <c r="BW71" s="58"/>
      <c r="BX71" s="58" t="s">
        <v>76</v>
      </c>
      <c r="BY71" s="58"/>
      <c r="BZ71" s="58"/>
      <c r="CA71" s="58"/>
      <c r="CB71" s="61"/>
      <c r="CC71" s="69"/>
      <c r="CD71" s="69"/>
      <c r="CE71" s="69"/>
      <c r="CF71" s="69"/>
      <c r="CG71" s="69"/>
      <c r="CH71" s="69"/>
      <c r="CI71" s="69"/>
      <c r="CJ71" s="69"/>
      <c r="CK71" s="69"/>
    </row>
    <row r="72" spans="1:89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56"/>
      <c r="K72" s="56"/>
      <c r="L72" s="56"/>
      <c r="M72" s="56"/>
      <c r="N72" s="56"/>
      <c r="O72" s="56"/>
      <c r="P72" s="56"/>
      <c r="Q72" s="56"/>
      <c r="R72" s="56"/>
      <c r="S72" s="62"/>
      <c r="T72" s="62"/>
      <c r="U72" s="62"/>
      <c r="V72" s="62"/>
      <c r="W72" s="62"/>
      <c r="X72" s="62"/>
      <c r="Y72" s="62"/>
      <c r="Z72" s="62"/>
      <c r="AA72" s="81" t="str">
        <f>INDEX('Detected Compounds limits'!$B$2:$I$50, MATCH($AD72,'Detected Compounds limits'!$B$2:$B$50, 0), MATCH(AA$4,'Detected Compounds limits'!$B$2:$I$2,0))</f>
        <v xml:space="preserve"> </v>
      </c>
      <c r="AB72" s="81"/>
      <c r="AC72" s="82" t="s">
        <v>65</v>
      </c>
      <c r="AD72" s="83" t="s">
        <v>31</v>
      </c>
      <c r="AE72" s="81"/>
      <c r="AF72" s="81"/>
      <c r="AG72" s="81"/>
      <c r="AH72" s="81"/>
      <c r="AI72" s="81"/>
      <c r="AJ72" s="81">
        <v>0.04</v>
      </c>
      <c r="AK72" s="81">
        <v>0.04</v>
      </c>
      <c r="AL72" s="81">
        <f>INDEX('Detected Compounds limits'!$B$2:$H$50, MATCH($AD72,'Detected Compounds limits'!$B$2:$B$50, 0), MATCH(AL$4,'Detected Compounds limits'!$B$2:$H$2,0))</f>
        <v>0.04</v>
      </c>
      <c r="AM72" s="81">
        <f>INDEX('Detected Compounds limits'!$B$2:$H$50, MATCH($AD72,'Detected Compounds limits'!$B$2:$B$50, 0), MATCH(AM$2,'Detected Compounds limits'!$B$2:$H$2,0))</f>
        <v>0.1</v>
      </c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25"/>
      <c r="BI72" s="25"/>
      <c r="BJ72" s="25"/>
      <c r="BK72" s="25"/>
      <c r="BL72" s="25"/>
      <c r="BM72" s="25"/>
      <c r="BN72" s="70"/>
      <c r="BO72" s="69"/>
      <c r="BP72" s="69"/>
      <c r="BQ72" s="69"/>
      <c r="BR72" s="69"/>
      <c r="BS72" s="69"/>
      <c r="BT72" s="69"/>
      <c r="BU72" s="69"/>
      <c r="BV72" s="62"/>
      <c r="BW72" s="59"/>
      <c r="BX72" s="59"/>
      <c r="BY72" s="59"/>
      <c r="BZ72" s="59"/>
      <c r="CA72" s="59"/>
      <c r="CB72" s="59" t="s">
        <v>76</v>
      </c>
      <c r="CC72" s="69"/>
      <c r="CD72" s="69"/>
      <c r="CE72" s="69"/>
      <c r="CF72" s="69"/>
      <c r="CG72" s="69"/>
      <c r="CH72" s="69"/>
      <c r="CI72" s="69"/>
      <c r="CJ72" s="69"/>
      <c r="CK72" s="69"/>
    </row>
    <row r="73" spans="1:89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56"/>
      <c r="K73" s="56"/>
      <c r="L73" s="56"/>
      <c r="M73" s="56"/>
      <c r="N73" s="56"/>
      <c r="O73" s="56"/>
      <c r="P73" s="56"/>
      <c r="Q73" s="56"/>
      <c r="R73" s="56"/>
      <c r="S73" s="62"/>
      <c r="T73" s="62"/>
      <c r="U73" s="62"/>
      <c r="V73" s="62"/>
      <c r="W73" s="62"/>
      <c r="X73" s="62"/>
      <c r="Y73" s="62"/>
      <c r="Z73" s="62"/>
      <c r="AA73" s="81" t="str">
        <f>INDEX('Detected Compounds limits'!$B$2:$I$50, MATCH($AD73,'Detected Compounds limits'!$B$2:$B$50, 0), MATCH(AA$4,'Detected Compounds limits'!$B$2:$I$2,0))</f>
        <v>x</v>
      </c>
      <c r="AB73" s="81"/>
      <c r="AC73" s="82"/>
      <c r="AD73" s="83" t="s">
        <v>34</v>
      </c>
      <c r="AE73" s="81"/>
      <c r="AF73" s="81"/>
      <c r="AG73" s="81"/>
      <c r="AH73" s="81">
        <v>0.05</v>
      </c>
      <c r="AI73" s="81">
        <v>0.05</v>
      </c>
      <c r="AJ73" s="81">
        <v>0.05</v>
      </c>
      <c r="AK73" s="81">
        <v>0.05</v>
      </c>
      <c r="AL73" s="81">
        <f>INDEX('Detected Compounds limits'!$B$2:$H$50, MATCH($AD73,'Detected Compounds limits'!$B$2:$B$50, 0), MATCH(AL$4,'Detected Compounds limits'!$B$2:$H$2,0))</f>
        <v>0.05</v>
      </c>
      <c r="AM73" s="81">
        <f>INDEX('Detected Compounds limits'!$B$2:$H$50, MATCH($AD73,'Detected Compounds limits'!$B$2:$B$50, 0), MATCH(AM$2,'Detected Compounds limits'!$B$2:$H$2,0))</f>
        <v>10</v>
      </c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25"/>
      <c r="BI73" s="25"/>
      <c r="BJ73" s="25"/>
      <c r="BK73" s="25"/>
      <c r="BL73" s="25"/>
      <c r="BM73" s="25"/>
      <c r="BN73" s="70"/>
      <c r="BO73" s="69"/>
      <c r="BP73" s="69"/>
      <c r="BQ73" s="69"/>
      <c r="BR73" s="69"/>
      <c r="BS73" s="69"/>
      <c r="BT73" s="69"/>
      <c r="BU73" s="69"/>
      <c r="BV73" s="62"/>
      <c r="BW73" s="59"/>
      <c r="BX73" s="59"/>
      <c r="BY73" s="59"/>
      <c r="BZ73" s="59" t="s">
        <v>76</v>
      </c>
      <c r="CA73" s="59" t="s">
        <v>76</v>
      </c>
      <c r="CB73" s="59" t="s">
        <v>76</v>
      </c>
      <c r="CC73" s="69"/>
      <c r="CD73" s="69"/>
      <c r="CE73" s="69"/>
      <c r="CF73" s="69"/>
      <c r="CG73" s="69"/>
      <c r="CH73" s="69"/>
      <c r="CI73" s="69"/>
      <c r="CJ73" s="69"/>
      <c r="CK73" s="69"/>
    </row>
    <row r="74" spans="1:89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56"/>
      <c r="K74" s="56"/>
      <c r="L74" s="56"/>
      <c r="M74" s="56"/>
      <c r="N74" s="56"/>
      <c r="O74" s="56"/>
      <c r="P74" s="56"/>
      <c r="Q74" s="56"/>
      <c r="R74" s="56"/>
      <c r="S74" s="62"/>
      <c r="T74" s="62"/>
      <c r="U74" s="62"/>
      <c r="V74" s="62"/>
      <c r="W74" s="62"/>
      <c r="X74" s="62"/>
      <c r="Y74" s="62"/>
      <c r="Z74" s="62"/>
      <c r="AA74" s="81" t="str">
        <f>INDEX('Detected Compounds limits'!$B$2:$I$50, MATCH($AD74,'Detected Compounds limits'!$B$2:$B$50, 0), MATCH(AA$4,'Detected Compounds limits'!$B$2:$I$2,0))</f>
        <v>x</v>
      </c>
      <c r="AB74" s="81"/>
      <c r="AC74" s="82"/>
      <c r="AD74" s="83" t="s">
        <v>36</v>
      </c>
      <c r="AE74" s="81"/>
      <c r="AF74" s="81"/>
      <c r="AG74" s="81"/>
      <c r="AH74" s="81">
        <v>6.7000000000000004E-2</v>
      </c>
      <c r="AI74" s="81">
        <v>5.8999999999999997E-2</v>
      </c>
      <c r="AJ74" s="81">
        <v>4.9000000000000002E-2</v>
      </c>
      <c r="AK74" s="81">
        <v>6.7000000000000004E-2</v>
      </c>
      <c r="AL74" s="81">
        <f>INDEX('Detected Compounds limits'!$B$2:$H$50, MATCH($AD74,'Detected Compounds limits'!$B$2:$B$50, 0), MATCH(AL$4,'Detected Compounds limits'!$B$2:$H$2,0))</f>
        <v>0.02</v>
      </c>
      <c r="AM74" s="81">
        <f>INDEX('Detected Compounds limits'!$B$2:$H$50, MATCH($AD74,'Detected Compounds limits'!$B$2:$B$50, 0), MATCH(AM$2,'Detected Compounds limits'!$B$2:$H$2,0))</f>
        <v>10</v>
      </c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25"/>
      <c r="BI74" s="25"/>
      <c r="BJ74" s="25"/>
      <c r="BK74" s="25"/>
      <c r="BL74" s="25"/>
      <c r="BM74" s="25"/>
      <c r="BN74" s="70"/>
      <c r="BO74" s="69"/>
      <c r="BP74" s="69"/>
      <c r="BQ74" s="69"/>
      <c r="BR74" s="69"/>
      <c r="BS74" s="69"/>
      <c r="BT74" s="69"/>
      <c r="BU74" s="69"/>
      <c r="BV74" s="62"/>
      <c r="BW74" s="59"/>
      <c r="BX74" s="59"/>
      <c r="BY74" s="59"/>
      <c r="BZ74" s="59"/>
      <c r="CA74" s="59"/>
      <c r="CB74" s="59"/>
      <c r="CC74" s="69"/>
      <c r="CD74" s="69"/>
      <c r="CE74" s="69"/>
      <c r="CF74" s="69"/>
      <c r="CG74" s="69"/>
      <c r="CH74" s="69"/>
      <c r="CI74" s="69"/>
      <c r="CJ74" s="69"/>
      <c r="CK74" s="69"/>
    </row>
    <row r="75" spans="1:89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56"/>
      <c r="K75" s="56"/>
      <c r="L75" s="56"/>
      <c r="M75" s="56"/>
      <c r="N75" s="56"/>
      <c r="O75" s="56"/>
      <c r="P75" s="56"/>
      <c r="Q75" s="56"/>
      <c r="R75" s="56"/>
      <c r="S75" s="62"/>
      <c r="T75" s="62"/>
      <c r="U75" s="62"/>
      <c r="V75" s="62"/>
      <c r="W75" s="62"/>
      <c r="X75" s="62"/>
      <c r="Y75" s="62"/>
      <c r="Z75" s="62"/>
      <c r="AA75" s="81" t="str">
        <f>INDEX('Detected Compounds limits'!$B$2:$I$50, MATCH($AD75,'Detected Compounds limits'!$B$2:$B$50, 0), MATCH(AA$4,'Detected Compounds limits'!$B$2:$I$2,0))</f>
        <v>x</v>
      </c>
      <c r="AB75" s="81"/>
      <c r="AC75" s="82"/>
      <c r="AD75" s="83" t="s">
        <v>42</v>
      </c>
      <c r="AE75" s="81"/>
      <c r="AF75" s="81">
        <v>8.5000000000000006E-2</v>
      </c>
      <c r="AG75" s="81">
        <v>6.9000000000000006E-2</v>
      </c>
      <c r="AH75" s="81">
        <v>7.5999999999999998E-2</v>
      </c>
      <c r="AI75" s="81">
        <v>6.0999999999999999E-2</v>
      </c>
      <c r="AJ75" s="81">
        <v>5.0999999999999997E-2</v>
      </c>
      <c r="AK75" s="81">
        <v>8.5000000000000006E-2</v>
      </c>
      <c r="AL75" s="81">
        <f>INDEX('Detected Compounds limits'!$B$2:$H$50, MATCH($AD75,'Detected Compounds limits'!$B$2:$B$50, 0), MATCH(AL$4,'Detected Compounds limits'!$B$2:$H$2,0))</f>
        <v>0.04</v>
      </c>
      <c r="AM75" s="81">
        <f>INDEX('Detected Compounds limits'!$B$2:$H$50, MATCH($AD75,'Detected Compounds limits'!$B$2:$B$50, 0), MATCH(AM$2,'Detected Compounds limits'!$B$2:$H$2,0))</f>
        <v>10</v>
      </c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25"/>
      <c r="BI75" s="25"/>
      <c r="BJ75" s="25"/>
      <c r="BK75" s="25"/>
      <c r="BL75" s="25"/>
      <c r="BM75" s="25"/>
      <c r="BN75" s="70"/>
      <c r="BO75" s="69"/>
      <c r="BP75" s="69"/>
      <c r="BQ75" s="69"/>
      <c r="BR75" s="69"/>
      <c r="BS75" s="69"/>
      <c r="BT75" s="69"/>
      <c r="BU75" s="69"/>
      <c r="BV75" s="62"/>
      <c r="BW75" s="58"/>
      <c r="BX75" s="58"/>
      <c r="BY75" s="58"/>
      <c r="BZ75" s="58"/>
      <c r="CA75" s="58"/>
      <c r="CB75" s="58"/>
      <c r="CC75" s="69"/>
      <c r="CD75" s="69"/>
      <c r="CE75" s="69"/>
      <c r="CF75" s="69"/>
      <c r="CG75" s="69"/>
      <c r="CH75" s="69"/>
      <c r="CI75" s="69"/>
      <c r="CJ75" s="69"/>
      <c r="CK75" s="69"/>
    </row>
    <row r="76" spans="1:89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56"/>
      <c r="K76" s="56"/>
      <c r="L76" s="56"/>
      <c r="M76" s="56"/>
      <c r="N76" s="56"/>
      <c r="O76" s="56"/>
      <c r="P76" s="56"/>
      <c r="Q76" s="56"/>
      <c r="R76" s="56"/>
      <c r="S76" s="62"/>
      <c r="T76" s="62"/>
      <c r="U76" s="62"/>
      <c r="V76" s="62"/>
      <c r="W76" s="62"/>
      <c r="X76" s="62"/>
      <c r="Y76" s="62"/>
      <c r="Z76" s="62"/>
      <c r="AA76" s="81" t="str">
        <f>INDEX('Detected Compounds limits'!$B$2:$I$50, MATCH($AD76,'Detected Compounds limits'!$B$2:$B$50, 0), MATCH(AA$4,'Detected Compounds limits'!$B$2:$I$2,0))</f>
        <v xml:space="preserve"> </v>
      </c>
      <c r="AB76" s="81"/>
      <c r="AC76" s="82"/>
      <c r="AD76" s="83" t="s">
        <v>49</v>
      </c>
      <c r="AE76" s="81"/>
      <c r="AF76" s="81"/>
      <c r="AG76" s="81"/>
      <c r="AH76" s="81">
        <v>0.04</v>
      </c>
      <c r="AI76" s="81"/>
      <c r="AJ76" s="81"/>
      <c r="AK76" s="81">
        <v>0.04</v>
      </c>
      <c r="AL76" s="81">
        <f>INDEX('Detected Compounds limits'!$B$2:$H$50, MATCH($AD76,'Detected Compounds limits'!$B$2:$B$50, 0), MATCH(AL$4,'Detected Compounds limits'!$B$2:$H$2,0))</f>
        <v>0.04</v>
      </c>
      <c r="AM76" s="81">
        <f>INDEX('Detected Compounds limits'!$B$2:$H$50, MATCH($AD76,'Detected Compounds limits'!$B$2:$B$50, 0), MATCH(AM$2,'Detected Compounds limits'!$B$2:$H$2,0))</f>
        <v>0.1</v>
      </c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25"/>
      <c r="BI76" s="25"/>
      <c r="BJ76" s="25"/>
      <c r="BK76" s="25"/>
      <c r="BL76" s="25"/>
      <c r="BM76" s="25"/>
      <c r="BN76" s="70"/>
      <c r="BO76" s="69"/>
      <c r="BP76" s="69"/>
      <c r="BQ76" s="69"/>
      <c r="BR76" s="69"/>
      <c r="BS76" s="69"/>
      <c r="BT76" s="69"/>
      <c r="BU76" s="69"/>
      <c r="BV76" s="62"/>
      <c r="BW76" s="59"/>
      <c r="BX76" s="59"/>
      <c r="BY76" s="59"/>
      <c r="BZ76" s="59" t="s">
        <v>76</v>
      </c>
      <c r="CA76" s="59"/>
      <c r="CB76" s="59"/>
      <c r="CC76" s="69"/>
      <c r="CD76" s="69"/>
      <c r="CE76" s="69"/>
      <c r="CF76" s="69"/>
      <c r="CG76" s="69"/>
      <c r="CH76" s="69"/>
      <c r="CI76" s="69"/>
      <c r="CJ76" s="69"/>
      <c r="CK76" s="69"/>
    </row>
    <row r="77" spans="1:89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56"/>
      <c r="K77" s="56"/>
      <c r="L77" s="56"/>
      <c r="M77" s="56"/>
      <c r="N77" s="56"/>
      <c r="O77" s="56"/>
      <c r="P77" s="56"/>
      <c r="Q77" s="56"/>
      <c r="R77" s="56"/>
      <c r="S77" s="62"/>
      <c r="T77" s="62"/>
      <c r="U77" s="62"/>
      <c r="V77" s="62"/>
      <c r="W77" s="62"/>
      <c r="X77" s="62"/>
      <c r="Y77" s="62"/>
      <c r="Z77" s="62"/>
      <c r="AA77" s="81" t="str">
        <f>INDEX('Detected Compounds limits'!$B$2:$I$50, MATCH($AD77,'Detected Compounds limits'!$B$2:$B$50, 0), MATCH(AA$4,'Detected Compounds limits'!$B$2:$I$2,0))</f>
        <v>x</v>
      </c>
      <c r="AB77" s="81"/>
      <c r="AC77" s="82"/>
      <c r="AD77" s="83" t="s">
        <v>52</v>
      </c>
      <c r="AE77" s="81"/>
      <c r="AF77" s="81"/>
      <c r="AG77" s="81"/>
      <c r="AH77" s="81">
        <v>0.02</v>
      </c>
      <c r="AI77" s="81">
        <v>0.02</v>
      </c>
      <c r="AJ77" s="81">
        <v>0.02</v>
      </c>
      <c r="AK77" s="81">
        <v>0.02</v>
      </c>
      <c r="AL77" s="81">
        <f>INDEX('Detected Compounds limits'!$B$2:$H$50, MATCH($AD77,'Detected Compounds limits'!$B$2:$B$50, 0), MATCH(AL$4,'Detected Compounds limits'!$B$2:$H$2,0))</f>
        <v>0.02</v>
      </c>
      <c r="AM77" s="81">
        <f>INDEX('Detected Compounds limits'!$B$2:$H$50, MATCH($AD77,'Detected Compounds limits'!$B$2:$B$50, 0), MATCH(AM$2,'Detected Compounds limits'!$B$2:$H$2,0))</f>
        <v>10</v>
      </c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25"/>
      <c r="BI77" s="25"/>
      <c r="BJ77" s="25"/>
      <c r="BK77" s="25"/>
      <c r="BL77" s="25"/>
      <c r="BM77" s="25"/>
      <c r="BN77" s="70"/>
      <c r="BO77" s="69"/>
      <c r="BP77" s="69"/>
      <c r="BQ77" s="69"/>
      <c r="BR77" s="69"/>
      <c r="BS77" s="69"/>
      <c r="BT77" s="69"/>
      <c r="BU77" s="69"/>
      <c r="BV77" s="62"/>
      <c r="BW77" s="59"/>
      <c r="BX77" s="59"/>
      <c r="BY77" s="59"/>
      <c r="BZ77" s="59" t="s">
        <v>76</v>
      </c>
      <c r="CA77" s="59" t="s">
        <v>76</v>
      </c>
      <c r="CB77" s="59" t="s">
        <v>76</v>
      </c>
      <c r="CC77" s="69"/>
      <c r="CD77" s="69"/>
      <c r="CE77" s="69"/>
      <c r="CF77" s="69"/>
      <c r="CG77" s="69"/>
      <c r="CH77" s="69"/>
      <c r="CI77" s="69"/>
      <c r="CJ77" s="69"/>
      <c r="CK77" s="69"/>
    </row>
    <row r="78" spans="1:89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56"/>
      <c r="K78" s="56"/>
      <c r="L78" s="56"/>
      <c r="M78" s="56"/>
      <c r="N78" s="56"/>
      <c r="O78" s="56"/>
      <c r="P78" s="56"/>
      <c r="Q78" s="56"/>
      <c r="R78" s="56"/>
      <c r="S78" s="62"/>
      <c r="T78" s="62"/>
      <c r="U78" s="62"/>
      <c r="V78" s="62"/>
      <c r="W78" s="62"/>
      <c r="X78" s="62"/>
      <c r="Y78" s="62"/>
      <c r="Z78" s="62"/>
      <c r="AA78" s="81" t="str">
        <f>INDEX('Detected Compounds limits'!$B$2:$I$50, MATCH($AD78,'Detected Compounds limits'!$B$2:$B$50, 0), MATCH(AA$4,'Detected Compounds limits'!$B$2:$I$2,0))</f>
        <v>x</v>
      </c>
      <c r="AB78" s="81"/>
      <c r="AC78" s="82"/>
      <c r="AD78" s="83" t="s">
        <v>53</v>
      </c>
      <c r="AE78" s="81"/>
      <c r="AF78" s="81"/>
      <c r="AG78" s="81"/>
      <c r="AH78" s="81">
        <v>8.3000000000000004E-2</v>
      </c>
      <c r="AI78" s="81">
        <v>7.1999999999999995E-2</v>
      </c>
      <c r="AJ78" s="81">
        <v>7.4999999999999997E-2</v>
      </c>
      <c r="AK78" s="81">
        <v>8.3000000000000004E-2</v>
      </c>
      <c r="AL78" s="81">
        <f>INDEX('Detected Compounds limits'!$B$2:$H$50, MATCH($AD78,'Detected Compounds limits'!$B$2:$B$50, 0), MATCH(AL$4,'Detected Compounds limits'!$B$2:$H$2,0))</f>
        <v>0.05</v>
      </c>
      <c r="AM78" s="81">
        <f>INDEX('Detected Compounds limits'!$B$2:$H$50, MATCH($AD78,'Detected Compounds limits'!$B$2:$B$50, 0), MATCH(AM$2,'Detected Compounds limits'!$B$2:$H$2,0))</f>
        <v>10</v>
      </c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25"/>
      <c r="BI78" s="25"/>
      <c r="BJ78" s="25"/>
      <c r="BK78" s="25"/>
      <c r="BL78" s="25"/>
      <c r="BM78" s="25"/>
      <c r="BN78" s="70"/>
      <c r="BO78" s="69"/>
      <c r="BP78" s="69"/>
      <c r="BQ78" s="69"/>
      <c r="BR78" s="69"/>
      <c r="BS78" s="69"/>
      <c r="BT78" s="69"/>
      <c r="BU78" s="69"/>
      <c r="BV78" s="62"/>
      <c r="BW78" s="59"/>
      <c r="BX78" s="59"/>
      <c r="BY78" s="59"/>
      <c r="BZ78" s="59"/>
      <c r="CA78" s="59"/>
      <c r="CB78" s="59"/>
      <c r="CC78" s="69"/>
      <c r="CD78" s="69"/>
      <c r="CE78" s="69"/>
      <c r="CF78" s="69"/>
      <c r="CG78" s="69"/>
      <c r="CH78" s="69"/>
      <c r="CI78" s="69"/>
      <c r="CJ78" s="69"/>
      <c r="CK78" s="69"/>
    </row>
    <row r="79" spans="1:89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56"/>
      <c r="K79" s="56"/>
      <c r="L79" s="56"/>
      <c r="M79" s="56"/>
      <c r="N79" s="56"/>
      <c r="O79" s="56"/>
      <c r="P79" s="56"/>
      <c r="Q79" s="56"/>
      <c r="R79" s="56"/>
      <c r="S79" s="62"/>
      <c r="T79" s="62"/>
      <c r="U79" s="62"/>
      <c r="V79" s="62"/>
      <c r="W79" s="62"/>
      <c r="X79" s="62"/>
      <c r="Y79" s="62"/>
      <c r="Z79" s="62"/>
      <c r="AA79" s="81" t="str">
        <f>INDEX('Detected Compounds limits'!$B$2:$I$50, MATCH($AD79,'Detected Compounds limits'!$B$2:$B$50, 0), MATCH(AA$4,'Detected Compounds limits'!$B$2:$I$2,0))</f>
        <v>x</v>
      </c>
      <c r="AB79" s="81"/>
      <c r="AC79" s="82"/>
      <c r="AD79" s="83" t="s">
        <v>44</v>
      </c>
      <c r="AE79" s="81"/>
      <c r="AF79" s="81">
        <v>0.28599999999999998</v>
      </c>
      <c r="AG79" s="81">
        <v>0.26800000000000002</v>
      </c>
      <c r="AH79" s="81">
        <v>0.27200000000000002</v>
      </c>
      <c r="AI79" s="81">
        <v>0.23799999999999999</v>
      </c>
      <c r="AJ79" s="81">
        <v>0.217</v>
      </c>
      <c r="AK79" s="81">
        <v>0.28599999999999998</v>
      </c>
      <c r="AL79" s="81">
        <f>INDEX('Detected Compounds limits'!$B$2:$H$50, MATCH($AD79,'Detected Compounds limits'!$B$2:$B$50, 0), MATCH(AL$4,'Detected Compounds limits'!$B$2:$H$2,0))</f>
        <v>0.02</v>
      </c>
      <c r="AM79" s="81">
        <f>INDEX('Detected Compounds limits'!$B$2:$H$50, MATCH($AD79,'Detected Compounds limits'!$B$2:$B$50, 0), MATCH(AM$2,'Detected Compounds limits'!$B$2:$H$2,0))</f>
        <v>10</v>
      </c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25"/>
      <c r="BI79" s="25"/>
      <c r="BJ79" s="25"/>
      <c r="BK79" s="25"/>
      <c r="BL79" s="25"/>
      <c r="BM79" s="25"/>
      <c r="BN79" s="70"/>
      <c r="BO79" s="69"/>
      <c r="BP79" s="69"/>
      <c r="BQ79" s="69"/>
      <c r="BR79" s="69"/>
      <c r="BS79" s="69"/>
      <c r="BT79" s="69"/>
      <c r="BU79" s="69"/>
      <c r="BV79" s="62"/>
      <c r="BW79" s="58"/>
      <c r="BX79" s="58"/>
      <c r="BY79" s="58"/>
      <c r="BZ79" s="58"/>
      <c r="CA79" s="58"/>
      <c r="CB79" s="58"/>
      <c r="CC79" s="69"/>
      <c r="CD79" s="69"/>
      <c r="CE79" s="69"/>
      <c r="CF79" s="69"/>
      <c r="CG79" s="69"/>
      <c r="CH79" s="69"/>
      <c r="CI79" s="69"/>
      <c r="CJ79" s="69"/>
      <c r="CK79" s="69"/>
    </row>
    <row r="80" spans="1:89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56"/>
      <c r="K80" s="56"/>
      <c r="L80" s="56"/>
      <c r="M80" s="56"/>
      <c r="N80" s="56"/>
      <c r="O80" s="56"/>
      <c r="P80" s="56"/>
      <c r="Q80" s="56"/>
      <c r="R80" s="56"/>
      <c r="S80" s="62"/>
      <c r="T80" s="62"/>
      <c r="U80" s="62"/>
      <c r="V80" s="62"/>
      <c r="W80" s="62"/>
      <c r="X80" s="62"/>
      <c r="Y80" s="62"/>
      <c r="Z80" s="62"/>
      <c r="AA80" s="81" t="str">
        <f>INDEX('Detected Compounds limits'!$B$2:$I$50, MATCH($AD80,'Detected Compounds limits'!$B$2:$B$50, 0), MATCH(AA$4,'Detected Compounds limits'!$B$2:$I$2,0))</f>
        <v>x</v>
      </c>
      <c r="AB80" s="81"/>
      <c r="AC80" s="82"/>
      <c r="AD80" s="83" t="s">
        <v>47</v>
      </c>
      <c r="AE80" s="81"/>
      <c r="AF80" s="81">
        <v>0.39900000000000002</v>
      </c>
      <c r="AG80" s="81">
        <v>0.40500000000000003</v>
      </c>
      <c r="AH80" s="81">
        <v>0.40699999999999997</v>
      </c>
      <c r="AI80" s="81">
        <v>0.33800000000000002</v>
      </c>
      <c r="AJ80" s="81">
        <v>0.34499999999999997</v>
      </c>
      <c r="AK80" s="81">
        <v>0.40699999999999997</v>
      </c>
      <c r="AL80" s="81">
        <f>INDEX('Detected Compounds limits'!$B$2:$H$50, MATCH($AD80,'Detected Compounds limits'!$B$2:$B$50, 0), MATCH(AL$4,'Detected Compounds limits'!$B$2:$H$2,0))</f>
        <v>0.05</v>
      </c>
      <c r="AM80" s="81">
        <f>INDEX('Detected Compounds limits'!$B$2:$H$50, MATCH($AD80,'Detected Compounds limits'!$B$2:$B$50, 0), MATCH(AM$2,'Detected Compounds limits'!$B$2:$H$2,0))</f>
        <v>10</v>
      </c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25"/>
      <c r="BI80" s="25"/>
      <c r="BJ80" s="25"/>
      <c r="BK80" s="25"/>
      <c r="BL80" s="25"/>
      <c r="BM80" s="25"/>
      <c r="BN80" s="70"/>
      <c r="BO80" s="69"/>
      <c r="BP80" s="69"/>
      <c r="BQ80" s="69"/>
      <c r="BR80" s="69"/>
      <c r="BS80" s="69"/>
      <c r="BT80" s="69"/>
      <c r="BU80" s="69"/>
      <c r="BV80" s="62"/>
      <c r="BW80" s="58"/>
      <c r="BX80" s="58"/>
      <c r="BY80" s="58"/>
      <c r="BZ80" s="58"/>
      <c r="CA80" s="58"/>
      <c r="CB80" s="58"/>
      <c r="CC80" s="69"/>
      <c r="CD80" s="69"/>
      <c r="CE80" s="69"/>
      <c r="CF80" s="69"/>
      <c r="CG80" s="69"/>
      <c r="CH80" s="69"/>
      <c r="CI80" s="69"/>
      <c r="CJ80" s="69"/>
      <c r="CK80" s="69"/>
    </row>
    <row r="81" spans="1:89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56"/>
      <c r="K81" s="56"/>
      <c r="L81" s="56"/>
      <c r="M81" s="56"/>
      <c r="N81" s="56"/>
      <c r="O81" s="56"/>
      <c r="P81" s="56"/>
      <c r="Q81" s="56"/>
      <c r="R81" s="56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25"/>
      <c r="BI81" s="25"/>
      <c r="BJ81" s="25"/>
      <c r="BK81" s="25"/>
      <c r="BL81" s="25"/>
      <c r="BM81" s="25"/>
      <c r="BN81" s="70"/>
      <c r="BO81" s="69"/>
      <c r="BP81" s="69"/>
      <c r="BQ81" s="69"/>
      <c r="BR81" s="69"/>
      <c r="BS81" s="69"/>
      <c r="BT81" s="69"/>
      <c r="BU81" s="69"/>
      <c r="BV81" s="62"/>
      <c r="BW81" s="60"/>
      <c r="BX81" s="60"/>
      <c r="BY81" s="60"/>
      <c r="BZ81" s="60"/>
      <c r="CA81" s="60"/>
      <c r="CB81" s="60"/>
      <c r="CC81" s="69"/>
      <c r="CD81" s="69"/>
      <c r="CE81" s="69"/>
      <c r="CF81" s="69"/>
      <c r="CG81" s="69"/>
      <c r="CH81" s="69"/>
      <c r="CI81" s="69"/>
      <c r="CJ81" s="69"/>
      <c r="CK81" s="69"/>
    </row>
    <row r="82" spans="1:89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56"/>
      <c r="K82" s="56"/>
      <c r="L82" s="56"/>
      <c r="M82" s="56"/>
      <c r="N82" s="56"/>
      <c r="O82" s="56"/>
      <c r="P82" s="56"/>
      <c r="Q82" s="56"/>
      <c r="R82" s="56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25"/>
      <c r="BI82" s="25"/>
      <c r="BJ82" s="25"/>
      <c r="BK82" s="25"/>
      <c r="BL82" s="25"/>
      <c r="BM82" s="25"/>
      <c r="BN82" s="70"/>
      <c r="BO82" s="69"/>
      <c r="BP82" s="69"/>
      <c r="BQ82" s="69"/>
      <c r="BR82" s="69"/>
      <c r="BS82" s="69"/>
      <c r="BT82" s="69"/>
      <c r="BU82" s="69"/>
      <c r="BV82" s="62"/>
      <c r="BW82" s="60"/>
      <c r="BX82" s="60"/>
      <c r="BY82" s="60"/>
      <c r="BZ82" s="60"/>
      <c r="CA82" s="60"/>
      <c r="CB82" s="60"/>
      <c r="CC82" s="69"/>
      <c r="CD82" s="69"/>
      <c r="CE82" s="69"/>
      <c r="CF82" s="69"/>
      <c r="CG82" s="69"/>
      <c r="CH82" s="69"/>
      <c r="CI82" s="69"/>
      <c r="CJ82" s="69"/>
      <c r="CK82" s="69"/>
    </row>
    <row r="83" spans="1:89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56"/>
      <c r="K83" s="56"/>
      <c r="L83" s="56"/>
      <c r="M83" s="56"/>
      <c r="N83" s="56"/>
      <c r="O83" s="56"/>
      <c r="P83" s="56"/>
      <c r="Q83" s="56"/>
      <c r="R83" s="56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 t="str">
        <f>AD61</f>
        <v>Ziegelei Oberwil</v>
      </c>
      <c r="AE83" s="81" t="str">
        <f t="shared" ref="AE83:AJ83" si="15">AE62</f>
        <v>04/03</v>
      </c>
      <c r="AF83" s="81" t="str">
        <f t="shared" si="15"/>
        <v>31/03</v>
      </c>
      <c r="AG83" s="81" t="str">
        <f t="shared" si="15"/>
        <v>29/04</v>
      </c>
      <c r="AH83" s="81" t="str">
        <f t="shared" si="15"/>
        <v>25/05</v>
      </c>
      <c r="AI83" s="81" t="str">
        <f t="shared" si="15"/>
        <v>23/06</v>
      </c>
      <c r="AJ83" s="81" t="str">
        <f t="shared" si="15"/>
        <v>21/07</v>
      </c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25"/>
      <c r="BI83" s="25"/>
      <c r="BJ83" s="25"/>
      <c r="BK83" s="25"/>
      <c r="BL83" s="25"/>
      <c r="BM83" s="25"/>
      <c r="BN83" s="70"/>
      <c r="BO83" s="91" t="s">
        <v>203</v>
      </c>
      <c r="BP83" s="89" t="s">
        <v>168</v>
      </c>
      <c r="BQ83" s="89" t="s">
        <v>169</v>
      </c>
      <c r="BR83" s="89" t="s">
        <v>170</v>
      </c>
      <c r="BS83" s="89" t="s">
        <v>171</v>
      </c>
      <c r="BT83" s="89" t="s">
        <v>172</v>
      </c>
      <c r="BU83" s="89" t="s">
        <v>173</v>
      </c>
      <c r="BV83" s="62"/>
      <c r="BW83" s="60"/>
      <c r="BX83" s="60"/>
      <c r="BY83" s="60"/>
      <c r="BZ83" s="60"/>
      <c r="CA83" s="60"/>
      <c r="CB83" s="60"/>
      <c r="CC83" s="69"/>
      <c r="CD83" s="69"/>
      <c r="CE83" s="69"/>
      <c r="CF83" s="69"/>
      <c r="CG83" s="69"/>
      <c r="CH83" s="69"/>
      <c r="CI83" s="69"/>
      <c r="CJ83" s="69"/>
      <c r="CK83" s="69"/>
    </row>
    <row r="84" spans="1:89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56"/>
      <c r="K84" s="56"/>
      <c r="L84" s="56"/>
      <c r="M84" s="56"/>
      <c r="N84" s="56"/>
      <c r="O84" s="56"/>
      <c r="P84" s="56"/>
      <c r="Q84" s="56"/>
      <c r="R84" s="56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50" t="s">
        <v>78</v>
      </c>
      <c r="AE84" s="81">
        <f t="shared" ref="AE84:AJ84" si="16">SUMPRODUCT(($AA63:$AA80&lt;&gt;"x")*($AC63:$AC80&lt;&gt;"x")*(BW63:BW80="&lt;")*(AE63:AE80&gt;$AM63:$AM80))</f>
        <v>0</v>
      </c>
      <c r="AF84" s="81">
        <f t="shared" si="16"/>
        <v>0</v>
      </c>
      <c r="AG84" s="81">
        <f t="shared" si="16"/>
        <v>0</v>
      </c>
      <c r="AH84" s="81">
        <f t="shared" si="16"/>
        <v>0</v>
      </c>
      <c r="AI84" s="81">
        <f t="shared" si="16"/>
        <v>0</v>
      </c>
      <c r="AJ84" s="81">
        <f t="shared" si="16"/>
        <v>0</v>
      </c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25"/>
      <c r="BI84" s="25"/>
      <c r="BJ84" s="25"/>
      <c r="BK84" s="25"/>
      <c r="BL84" s="25"/>
      <c r="BM84" s="25"/>
      <c r="BN84" s="70"/>
      <c r="BO84" s="92" t="s">
        <v>78</v>
      </c>
      <c r="BP84" s="90">
        <v>0</v>
      </c>
      <c r="BQ84" s="90">
        <v>0</v>
      </c>
      <c r="BR84" s="90">
        <v>0</v>
      </c>
      <c r="BS84" s="90">
        <v>0</v>
      </c>
      <c r="BT84" s="90">
        <v>0</v>
      </c>
      <c r="BU84" s="90">
        <v>0</v>
      </c>
      <c r="BV84" s="62"/>
      <c r="BW84" s="60"/>
      <c r="BX84" s="60"/>
      <c r="BY84" s="60"/>
      <c r="BZ84" s="60"/>
      <c r="CA84" s="60"/>
      <c r="CB84" s="60"/>
      <c r="CC84" s="69"/>
      <c r="CD84" s="69"/>
      <c r="CE84" s="69"/>
      <c r="CF84" s="69"/>
      <c r="CG84" s="69"/>
      <c r="CH84" s="69"/>
      <c r="CI84" s="69"/>
      <c r="CJ84" s="69"/>
      <c r="CK84" s="69"/>
    </row>
    <row r="85" spans="1:89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56"/>
      <c r="K85" s="56"/>
      <c r="L85" s="56"/>
      <c r="M85" s="56"/>
      <c r="N85" s="56"/>
      <c r="O85" s="56"/>
      <c r="P85" s="56"/>
      <c r="Q85" s="56"/>
      <c r="R85" s="56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51" t="s">
        <v>72</v>
      </c>
      <c r="AE85" s="81">
        <f t="shared" ref="AE85:AJ85" si="17">SUMPRODUCT(($AA63:$AA80&lt;&gt;"x")*($AC63:$AC80&lt;&gt;"x")*(BW63:BW80&lt;&gt;"&lt;")*(AE63:AE80&gt;$AM63:$AM80))</f>
        <v>0</v>
      </c>
      <c r="AF85" s="81">
        <f t="shared" si="17"/>
        <v>1</v>
      </c>
      <c r="AG85" s="81">
        <f t="shared" si="17"/>
        <v>1</v>
      </c>
      <c r="AH85" s="81">
        <f t="shared" si="17"/>
        <v>2</v>
      </c>
      <c r="AI85" s="81">
        <f t="shared" si="17"/>
        <v>1</v>
      </c>
      <c r="AJ85" s="81">
        <f t="shared" si="17"/>
        <v>1</v>
      </c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25"/>
      <c r="BI85" s="25"/>
      <c r="BJ85" s="25"/>
      <c r="BK85" s="25"/>
      <c r="BL85" s="25"/>
      <c r="BM85" s="25"/>
      <c r="BN85" s="70"/>
      <c r="BO85" s="93" t="s">
        <v>72</v>
      </c>
      <c r="BP85" s="90">
        <v>0</v>
      </c>
      <c r="BQ85" s="90">
        <v>1</v>
      </c>
      <c r="BR85" s="90">
        <v>1</v>
      </c>
      <c r="BS85" s="90">
        <v>2</v>
      </c>
      <c r="BT85" s="90">
        <v>1</v>
      </c>
      <c r="BU85" s="90">
        <v>1</v>
      </c>
      <c r="BV85" s="62"/>
      <c r="BW85" s="60"/>
      <c r="BX85" s="60"/>
      <c r="BY85" s="60"/>
      <c r="BZ85" s="60"/>
      <c r="CA85" s="60"/>
      <c r="CB85" s="60"/>
      <c r="CC85" s="69"/>
      <c r="CD85" s="69"/>
      <c r="CE85" s="69"/>
      <c r="CF85" s="69"/>
      <c r="CG85" s="69"/>
      <c r="CH85" s="69"/>
      <c r="CI85" s="69"/>
      <c r="CJ85" s="69"/>
      <c r="CK85" s="69"/>
    </row>
    <row r="86" spans="1:89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56"/>
      <c r="K86" s="56"/>
      <c r="L86" s="56"/>
      <c r="M86" s="56"/>
      <c r="N86" s="56"/>
      <c r="O86" s="56"/>
      <c r="P86" s="56"/>
      <c r="Q86" s="56"/>
      <c r="R86" s="56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28" t="s">
        <v>77</v>
      </c>
      <c r="AE86" s="81">
        <f t="shared" ref="AE86:AJ86" si="18">SUMPRODUCT((AE63:AE80&gt;=$AL63:$AL80)*($AA63:$AA80&lt;&gt;"x")*($AC63:$AC80&lt;&gt;"x")*(BW63:BW80&lt;&gt;"&lt;")*(AE63:AE80&lt;=$AM63:$AM80))</f>
        <v>1</v>
      </c>
      <c r="AF86" s="81">
        <f t="shared" si="18"/>
        <v>1</v>
      </c>
      <c r="AG86" s="81">
        <f t="shared" si="18"/>
        <v>2</v>
      </c>
      <c r="AH86" s="81">
        <f t="shared" si="18"/>
        <v>0</v>
      </c>
      <c r="AI86" s="81">
        <f t="shared" si="18"/>
        <v>1</v>
      </c>
      <c r="AJ86" s="81">
        <f t="shared" si="18"/>
        <v>1</v>
      </c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25"/>
      <c r="BI86" s="25"/>
      <c r="BJ86" s="25"/>
      <c r="BK86" s="25"/>
      <c r="BL86" s="25"/>
      <c r="BM86" s="25"/>
      <c r="BN86" s="70"/>
      <c r="BO86" s="94" t="s">
        <v>77</v>
      </c>
      <c r="BP86" s="90">
        <v>1</v>
      </c>
      <c r="BQ86" s="90">
        <v>1</v>
      </c>
      <c r="BR86" s="90">
        <v>2</v>
      </c>
      <c r="BS86" s="90">
        <v>0</v>
      </c>
      <c r="BT86" s="90">
        <v>1</v>
      </c>
      <c r="BU86" s="90">
        <v>1</v>
      </c>
      <c r="BV86" s="62"/>
      <c r="BW86" s="60"/>
      <c r="BX86" s="60"/>
      <c r="BY86" s="60"/>
      <c r="BZ86" s="60"/>
      <c r="CA86" s="60"/>
      <c r="CB86" s="60"/>
      <c r="CC86" s="69"/>
      <c r="CD86" s="69"/>
      <c r="CE86" s="69"/>
      <c r="CF86" s="69"/>
      <c r="CG86" s="69"/>
      <c r="CH86" s="69"/>
      <c r="CI86" s="69"/>
      <c r="CJ86" s="69"/>
      <c r="CK86" s="69"/>
    </row>
    <row r="87" spans="1:89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56"/>
      <c r="K87" s="56"/>
      <c r="L87" s="56"/>
      <c r="M87" s="56"/>
      <c r="N87" s="56"/>
      <c r="O87" s="56"/>
      <c r="P87" s="56"/>
      <c r="Q87" s="56"/>
      <c r="R87" s="56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25" t="s">
        <v>73</v>
      </c>
      <c r="AE87" s="100">
        <f t="shared" ref="AE87:AJ87" si="19">SUMPRODUCT(($AA63:$AA80&lt;&gt;"x")*($AC63:$AC80&lt;&gt;"x")*(AE63:AE80&gt;0)*(BW63:BW80="&lt;")*(AE63:AE80&lt;=$AM63:$AM80))</f>
        <v>0</v>
      </c>
      <c r="AF87" s="100">
        <f t="shared" si="19"/>
        <v>1</v>
      </c>
      <c r="AG87" s="100">
        <f t="shared" si="19"/>
        <v>0</v>
      </c>
      <c r="AH87" s="100">
        <f t="shared" si="19"/>
        <v>2</v>
      </c>
      <c r="AI87" s="100">
        <f t="shared" si="19"/>
        <v>1</v>
      </c>
      <c r="AJ87" s="100">
        <f t="shared" si="19"/>
        <v>1</v>
      </c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25"/>
      <c r="BI87" s="25"/>
      <c r="BJ87" s="25"/>
      <c r="BK87" s="25"/>
      <c r="BL87" s="25"/>
      <c r="BM87" s="25"/>
      <c r="BN87" s="70"/>
      <c r="BO87" s="95" t="s">
        <v>73</v>
      </c>
      <c r="BP87" s="90">
        <v>0</v>
      </c>
      <c r="BQ87" s="90">
        <v>1</v>
      </c>
      <c r="BR87" s="90">
        <v>0</v>
      </c>
      <c r="BS87" s="90">
        <v>2</v>
      </c>
      <c r="BT87" s="90">
        <v>0</v>
      </c>
      <c r="BU87" s="90">
        <v>3</v>
      </c>
      <c r="BV87" s="62"/>
      <c r="BW87" s="60"/>
      <c r="BX87" s="60"/>
      <c r="BY87" s="60"/>
      <c r="BZ87" s="60"/>
      <c r="CA87" s="60"/>
      <c r="CB87" s="60"/>
      <c r="CC87" s="69"/>
      <c r="CD87" s="69"/>
      <c r="CE87" s="69"/>
      <c r="CF87" s="69"/>
      <c r="CG87" s="69"/>
      <c r="CH87" s="69"/>
      <c r="CI87" s="69"/>
      <c r="CJ87" s="69"/>
      <c r="CK87" s="69"/>
    </row>
    <row r="88" spans="1:89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56"/>
      <c r="K88" s="56"/>
      <c r="L88" s="56"/>
      <c r="M88" s="56"/>
      <c r="N88" s="56"/>
      <c r="O88" s="56"/>
      <c r="P88" s="56"/>
      <c r="Q88" s="56"/>
      <c r="R88" s="56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26" t="s">
        <v>69</v>
      </c>
      <c r="AE88" s="81">
        <f t="shared" ref="AE88:AJ88" si="20">SUMPRODUCT(($AA63:$AA80="x")*(AE63:AE80&gt;0))</f>
        <v>0</v>
      </c>
      <c r="AF88" s="81">
        <f t="shared" si="20"/>
        <v>3</v>
      </c>
      <c r="AG88" s="81">
        <f t="shared" si="20"/>
        <v>3</v>
      </c>
      <c r="AH88" s="81">
        <f t="shared" si="20"/>
        <v>7</v>
      </c>
      <c r="AI88" s="81">
        <f t="shared" si="20"/>
        <v>7</v>
      </c>
      <c r="AJ88" s="81">
        <f t="shared" si="20"/>
        <v>8</v>
      </c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25"/>
      <c r="BI88" s="25"/>
      <c r="BJ88" s="25"/>
      <c r="BK88" s="25"/>
      <c r="BL88" s="25"/>
      <c r="BM88" s="25"/>
      <c r="BN88" s="70"/>
      <c r="BO88" s="96" t="s">
        <v>69</v>
      </c>
      <c r="BP88" s="90">
        <v>0</v>
      </c>
      <c r="BQ88" s="90">
        <v>3</v>
      </c>
      <c r="BR88" s="90">
        <v>3</v>
      </c>
      <c r="BS88" s="90">
        <v>7</v>
      </c>
      <c r="BT88" s="90">
        <v>7</v>
      </c>
      <c r="BU88" s="90">
        <v>7</v>
      </c>
      <c r="BV88" s="62"/>
      <c r="BW88" s="60"/>
      <c r="BX88" s="60"/>
      <c r="BY88" s="60"/>
      <c r="BZ88" s="60"/>
      <c r="CA88" s="60"/>
      <c r="CB88" s="60"/>
      <c r="CC88" s="69"/>
      <c r="CD88" s="69"/>
      <c r="CE88" s="69"/>
      <c r="CF88" s="69"/>
      <c r="CG88" s="69"/>
      <c r="CH88" s="69"/>
      <c r="CI88" s="69"/>
      <c r="CJ88" s="69"/>
      <c r="CK88" s="69"/>
    </row>
    <row r="89" spans="1:89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56"/>
      <c r="K89" s="56"/>
      <c r="L89" s="56"/>
      <c r="M89" s="56"/>
      <c r="N89" s="56"/>
      <c r="O89" s="56"/>
      <c r="P89" s="56"/>
      <c r="Q89" s="56"/>
      <c r="R89" s="5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27" t="s">
        <v>185</v>
      </c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25"/>
      <c r="BI89" s="25"/>
      <c r="BJ89" s="25"/>
      <c r="BK89" s="25"/>
      <c r="BL89" s="25"/>
      <c r="BM89" s="25"/>
      <c r="BN89" s="70"/>
      <c r="BO89" s="69"/>
      <c r="BP89" s="69"/>
      <c r="BQ89" s="69"/>
      <c r="BR89" s="69"/>
      <c r="BS89" s="69"/>
      <c r="BT89" s="69"/>
      <c r="BU89" s="69"/>
      <c r="BV89" s="62"/>
      <c r="BW89" s="60"/>
      <c r="BX89" s="60"/>
      <c r="BY89" s="60"/>
      <c r="BZ89" s="60"/>
      <c r="CA89" s="60"/>
      <c r="CB89" s="60"/>
      <c r="CC89" s="69"/>
      <c r="CD89" s="69"/>
      <c r="CE89" s="69"/>
      <c r="CF89" s="69"/>
      <c r="CG89" s="69"/>
      <c r="CH89" s="69"/>
      <c r="CI89" s="69"/>
      <c r="CJ89" s="69"/>
      <c r="CK89" s="69"/>
    </row>
    <row r="90" spans="1:89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56"/>
      <c r="K90" s="56"/>
      <c r="L90" s="56"/>
      <c r="M90" s="56"/>
      <c r="N90" s="56"/>
      <c r="O90" s="56"/>
      <c r="P90" s="56"/>
      <c r="Q90" s="56"/>
      <c r="R90" s="56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 t="s">
        <v>186</v>
      </c>
      <c r="AE90" s="84">
        <f t="shared" ref="AE90:AJ90" si="21">SUM(AE84:AE88)</f>
        <v>1</v>
      </c>
      <c r="AF90" s="84">
        <f t="shared" si="21"/>
        <v>6</v>
      </c>
      <c r="AG90" s="84">
        <f t="shared" si="21"/>
        <v>6</v>
      </c>
      <c r="AH90" s="84">
        <f t="shared" si="21"/>
        <v>11</v>
      </c>
      <c r="AI90" s="84">
        <f t="shared" si="21"/>
        <v>10</v>
      </c>
      <c r="AJ90" s="84">
        <f t="shared" si="21"/>
        <v>11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25"/>
      <c r="BI90" s="25"/>
      <c r="BJ90" s="25"/>
      <c r="BK90" s="25"/>
      <c r="BL90" s="25"/>
      <c r="BM90" s="25"/>
      <c r="BN90" s="70"/>
      <c r="BO90" s="69" t="s">
        <v>186</v>
      </c>
      <c r="BP90" s="88">
        <f>SUM(BP84:BP88)</f>
        <v>1</v>
      </c>
      <c r="BQ90" s="88">
        <f t="shared" ref="BQ90:BU90" si="22">SUM(BQ84:BQ88)</f>
        <v>6</v>
      </c>
      <c r="BR90" s="88">
        <f t="shared" si="22"/>
        <v>6</v>
      </c>
      <c r="BS90" s="88">
        <f t="shared" si="22"/>
        <v>11</v>
      </c>
      <c r="BT90" s="88">
        <f t="shared" si="22"/>
        <v>9</v>
      </c>
      <c r="BU90" s="88">
        <f t="shared" si="22"/>
        <v>12</v>
      </c>
      <c r="BV90" s="62"/>
      <c r="BW90" s="60"/>
      <c r="BX90" s="60"/>
      <c r="BY90" s="60"/>
      <c r="BZ90" s="60"/>
      <c r="CA90" s="60"/>
      <c r="CB90" s="60"/>
      <c r="CC90" s="69"/>
      <c r="CD90" s="69"/>
      <c r="CE90" s="69"/>
      <c r="CF90" s="69"/>
      <c r="CG90" s="69"/>
      <c r="CH90" s="69"/>
      <c r="CI90" s="69"/>
      <c r="CJ90" s="69"/>
      <c r="CK90" s="69"/>
    </row>
    <row r="91" spans="1:89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56"/>
      <c r="K91" s="56"/>
      <c r="L91" s="56"/>
      <c r="M91" s="56"/>
      <c r="N91" s="56"/>
      <c r="O91" s="56"/>
      <c r="P91" s="56"/>
      <c r="Q91" s="56"/>
      <c r="R91" s="5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84"/>
      <c r="AF91" s="84"/>
      <c r="AG91" s="84"/>
      <c r="AH91" s="84"/>
      <c r="AI91" s="84"/>
      <c r="AJ91" s="84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25"/>
      <c r="BI91" s="25"/>
      <c r="BJ91" s="25"/>
      <c r="BK91" s="25"/>
      <c r="BL91" s="25"/>
      <c r="BM91" s="25"/>
      <c r="BN91" s="70"/>
      <c r="BO91" s="69"/>
      <c r="BP91" s="69"/>
      <c r="BQ91" s="69"/>
      <c r="BR91" s="69"/>
      <c r="BS91" s="69"/>
      <c r="BT91" s="69"/>
      <c r="BU91" s="69"/>
      <c r="BV91" s="62"/>
      <c r="BW91" s="60"/>
      <c r="BX91" s="60"/>
      <c r="BY91" s="60"/>
      <c r="BZ91" s="60"/>
      <c r="CA91" s="60"/>
      <c r="CB91" s="60"/>
      <c r="CC91" s="69"/>
      <c r="CD91" s="69"/>
      <c r="CE91" s="69"/>
      <c r="CF91" s="69"/>
      <c r="CG91" s="69"/>
      <c r="CH91" s="69"/>
      <c r="CI91" s="69"/>
      <c r="CJ91" s="69"/>
      <c r="CK91" s="69"/>
    </row>
    <row r="92" spans="1:89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56"/>
      <c r="K92" s="56"/>
      <c r="L92" s="56"/>
      <c r="M92" s="56"/>
      <c r="N92" s="56"/>
      <c r="O92" s="56"/>
      <c r="P92" s="56"/>
      <c r="Q92" s="56"/>
      <c r="R92" s="56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25"/>
      <c r="BI92" s="25"/>
      <c r="BJ92" s="25"/>
      <c r="BK92" s="25"/>
      <c r="BL92" s="25"/>
      <c r="BM92" s="25"/>
      <c r="BN92" s="70"/>
      <c r="BO92" s="69"/>
      <c r="BP92" s="69"/>
      <c r="BQ92" s="69"/>
      <c r="BR92" s="69"/>
      <c r="BS92" s="69"/>
      <c r="BT92" s="69"/>
      <c r="BU92" s="69"/>
      <c r="BV92" s="62"/>
      <c r="BW92" s="60"/>
      <c r="BX92" s="60"/>
      <c r="BY92" s="60"/>
      <c r="BZ92" s="60"/>
      <c r="CA92" s="60"/>
      <c r="CB92" s="60"/>
      <c r="CC92" s="69"/>
      <c r="CD92" s="69"/>
      <c r="CE92" s="69"/>
      <c r="CF92" s="69"/>
      <c r="CG92" s="69"/>
      <c r="CH92" s="69"/>
      <c r="CI92" s="69"/>
      <c r="CJ92" s="69"/>
      <c r="CK92" s="69"/>
    </row>
    <row r="93" spans="1:89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56"/>
      <c r="K93" s="56"/>
      <c r="L93" s="56"/>
      <c r="M93" s="56"/>
      <c r="N93" s="56"/>
      <c r="O93" s="56"/>
      <c r="P93" s="56"/>
      <c r="Q93" s="56"/>
      <c r="R93" s="56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25"/>
      <c r="BI93" s="25"/>
      <c r="BJ93" s="25"/>
      <c r="BK93" s="25"/>
      <c r="BL93" s="25"/>
      <c r="BM93" s="25"/>
      <c r="BN93" s="70"/>
      <c r="BO93" s="69"/>
      <c r="BP93" s="69"/>
      <c r="BQ93" s="69"/>
      <c r="BR93" s="69"/>
      <c r="BS93" s="69"/>
      <c r="BT93" s="69"/>
      <c r="BU93" s="69"/>
      <c r="BV93" s="62"/>
      <c r="BW93" s="60"/>
      <c r="BX93" s="60"/>
      <c r="BY93" s="60"/>
      <c r="BZ93" s="60"/>
      <c r="CA93" s="60"/>
      <c r="CB93" s="60"/>
      <c r="CC93" s="69"/>
      <c r="CD93" s="69"/>
      <c r="CE93" s="69"/>
      <c r="CF93" s="69"/>
      <c r="CG93" s="69"/>
      <c r="CH93" s="69"/>
      <c r="CI93" s="69"/>
      <c r="CJ93" s="69"/>
      <c r="CK93" s="69"/>
    </row>
    <row r="94" spans="1:89" ht="26.25" x14ac:dyDescent="0.4">
      <c r="A94" s="25"/>
      <c r="B94" s="25"/>
      <c r="C94" s="25"/>
      <c r="D94" s="25"/>
      <c r="E94" s="25"/>
      <c r="F94" s="25"/>
      <c r="G94" s="25"/>
      <c r="H94" s="25"/>
      <c r="I94" s="25"/>
      <c r="J94" s="56"/>
      <c r="K94" s="56"/>
      <c r="L94" s="56"/>
      <c r="M94" s="56"/>
      <c r="N94" s="56"/>
      <c r="O94" s="56"/>
      <c r="P94" s="56"/>
      <c r="Q94" s="56"/>
      <c r="R94" s="56"/>
      <c r="S94" s="62"/>
      <c r="T94" s="62"/>
      <c r="U94" s="62"/>
      <c r="V94" s="62"/>
      <c r="W94" s="62"/>
      <c r="X94" s="62"/>
      <c r="Y94" s="62"/>
      <c r="Z94" s="62"/>
      <c r="AA94" s="102"/>
      <c r="AB94" s="62" t="s">
        <v>226</v>
      </c>
      <c r="AC94" s="62"/>
      <c r="AD94" s="75" t="s">
        <v>140</v>
      </c>
      <c r="AE94" s="76"/>
      <c r="AF94" s="76"/>
      <c r="AG94" s="76"/>
      <c r="AH94" s="76"/>
      <c r="AI94" s="76"/>
      <c r="AJ94" s="101" t="s">
        <v>62</v>
      </c>
      <c r="AK94" s="101"/>
      <c r="AL94" s="97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25"/>
      <c r="BI94" s="25"/>
      <c r="BJ94" s="25"/>
      <c r="BK94" s="25"/>
      <c r="BL94" s="25"/>
      <c r="BM94" s="25"/>
      <c r="BN94" s="70"/>
      <c r="BO94" s="69"/>
      <c r="BP94" s="69"/>
      <c r="BQ94" s="69"/>
      <c r="BR94" s="69"/>
      <c r="BS94" s="69"/>
      <c r="BT94" s="69"/>
      <c r="BU94" s="69"/>
      <c r="BV94" s="62"/>
      <c r="BW94" s="60"/>
      <c r="BX94" s="60"/>
      <c r="BY94" s="60"/>
      <c r="BZ94" s="60"/>
      <c r="CA94" s="60"/>
      <c r="CB94" s="60"/>
      <c r="CC94" s="69"/>
      <c r="CD94" s="69"/>
      <c r="CE94" s="69"/>
      <c r="CF94" s="69"/>
      <c r="CG94" s="69"/>
      <c r="CH94" s="69"/>
      <c r="CI94" s="69"/>
      <c r="CJ94" s="69"/>
      <c r="CK94" s="69"/>
    </row>
    <row r="95" spans="1:89" ht="30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56"/>
      <c r="K95" s="56"/>
      <c r="L95" s="56"/>
      <c r="M95" s="56"/>
      <c r="N95" s="56"/>
      <c r="O95" s="56"/>
      <c r="P95" s="56"/>
      <c r="Q95" s="56"/>
      <c r="R95" s="56"/>
      <c r="S95" s="62"/>
      <c r="T95" s="62"/>
      <c r="U95" s="62"/>
      <c r="V95" s="62"/>
      <c r="W95" s="62"/>
      <c r="X95" s="62"/>
      <c r="Y95" s="62"/>
      <c r="Z95" s="62"/>
      <c r="AA95" s="73" t="s">
        <v>69</v>
      </c>
      <c r="AB95" s="109" t="s">
        <v>64</v>
      </c>
      <c r="AC95" s="110" t="s">
        <v>63</v>
      </c>
      <c r="AD95" s="78" t="s">
        <v>60</v>
      </c>
      <c r="AE95" s="107" t="s">
        <v>229</v>
      </c>
      <c r="AF95" s="107" t="s">
        <v>230</v>
      </c>
      <c r="AG95" s="107" t="s">
        <v>231</v>
      </c>
      <c r="AH95" s="107" t="s">
        <v>232</v>
      </c>
      <c r="AI95" s="107" t="s">
        <v>233</v>
      </c>
      <c r="AJ95" s="107" t="s">
        <v>234</v>
      </c>
      <c r="AK95" s="77" t="s">
        <v>61</v>
      </c>
      <c r="AL95" s="79" t="s">
        <v>2</v>
      </c>
      <c r="AM95" s="108" t="str">
        <f>$AM$2</f>
        <v>GSchV_limits</v>
      </c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25"/>
      <c r="BI95" s="25"/>
      <c r="BJ95" s="25"/>
      <c r="BK95" s="25"/>
      <c r="BL95" s="25"/>
      <c r="BM95" s="25"/>
      <c r="BN95" s="70"/>
      <c r="BO95" s="69"/>
      <c r="BP95" s="69"/>
      <c r="BQ95" s="69"/>
      <c r="BR95" s="69"/>
      <c r="BS95" s="69"/>
      <c r="BT95" s="69"/>
      <c r="BU95" s="69"/>
      <c r="BV95" s="62"/>
      <c r="BW95" s="58">
        <v>3</v>
      </c>
      <c r="BX95" s="58">
        <v>3</v>
      </c>
      <c r="BY95" s="58">
        <v>4</v>
      </c>
      <c r="BZ95" s="58">
        <v>5</v>
      </c>
      <c r="CA95" s="58">
        <v>6</v>
      </c>
      <c r="CB95" s="58">
        <v>7</v>
      </c>
      <c r="CC95" s="69"/>
      <c r="CD95" s="69"/>
      <c r="CE95" s="69"/>
      <c r="CF95" s="69"/>
      <c r="CG95" s="69"/>
      <c r="CH95" s="69"/>
      <c r="CI95" s="69"/>
      <c r="CJ95" s="69"/>
      <c r="CK95" s="69"/>
    </row>
    <row r="96" spans="1:89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56"/>
      <c r="K96" s="56"/>
      <c r="L96" s="56"/>
      <c r="M96" s="56"/>
      <c r="N96" s="56"/>
      <c r="O96" s="56"/>
      <c r="P96" s="56"/>
      <c r="Q96" s="56"/>
      <c r="R96" s="56"/>
      <c r="S96" s="62"/>
      <c r="T96" s="62"/>
      <c r="U96" s="62"/>
      <c r="V96" s="62"/>
      <c r="W96" s="62"/>
      <c r="X96" s="62"/>
      <c r="Y96" s="62"/>
      <c r="Z96" s="62"/>
      <c r="AA96" s="81" t="str">
        <f>INDEX('Detected Compounds limits'!$B$2:$I$50, MATCH($AD96,'Detected Compounds limits'!$B$2:$B$50, 0), MATCH(AA$4,'Detected Compounds limits'!$B$2:$I$2,0))</f>
        <v xml:space="preserve"> </v>
      </c>
      <c r="AB96" s="81"/>
      <c r="AC96" s="82"/>
      <c r="AD96" s="83" t="s">
        <v>86</v>
      </c>
      <c r="AE96" s="81"/>
      <c r="AF96" s="81">
        <v>5.2999999999999999E-2</v>
      </c>
      <c r="AG96" s="81">
        <v>3.3000000000000002E-2</v>
      </c>
      <c r="AH96" s="81"/>
      <c r="AI96" s="81"/>
      <c r="AJ96" s="81"/>
      <c r="AK96" s="81">
        <v>5.2999999999999999E-2</v>
      </c>
      <c r="AL96" s="81">
        <f>INDEX('Detected Compounds limits'!$B$2:$H$50, MATCH($AD96,'Detected Compounds limits'!$B$2:$B$50, 0), MATCH(AL$4,'Detected Compounds limits'!$B$2:$H$2,0))</f>
        <v>0.02</v>
      </c>
      <c r="AM96" s="81">
        <f>INDEX('Detected Compounds limits'!$B$2:$H$50, MATCH($AD96,'Detected Compounds limits'!$B$2:$B$50, 0), MATCH(AM$2,'Detected Compounds limits'!$B$2:$H$2,0))</f>
        <v>0.1</v>
      </c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25"/>
      <c r="BI96" s="25"/>
      <c r="BJ96" s="25"/>
      <c r="BK96" s="25"/>
      <c r="BL96" s="25"/>
      <c r="BM96" s="25"/>
      <c r="BN96" s="70"/>
      <c r="BO96" s="69"/>
      <c r="BP96" s="69"/>
      <c r="BQ96" s="69"/>
      <c r="BR96" s="69"/>
      <c r="BS96" s="69"/>
      <c r="BT96" s="69"/>
      <c r="BU96" s="69"/>
      <c r="BV96" s="62"/>
      <c r="BW96" s="59"/>
      <c r="BX96" s="59"/>
      <c r="BY96" s="59"/>
      <c r="BZ96" s="59"/>
      <c r="CA96" s="59"/>
      <c r="CB96" s="59"/>
      <c r="CC96" s="69"/>
      <c r="CD96" s="69"/>
      <c r="CE96" s="69"/>
      <c r="CF96" s="69"/>
      <c r="CG96" s="69"/>
      <c r="CH96" s="69"/>
      <c r="CI96" s="69"/>
      <c r="CJ96" s="69"/>
      <c r="CK96" s="69"/>
    </row>
    <row r="97" spans="1:89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56"/>
      <c r="K97" s="56"/>
      <c r="L97" s="56"/>
      <c r="M97" s="56"/>
      <c r="N97" s="56"/>
      <c r="O97" s="56"/>
      <c r="P97" s="56"/>
      <c r="Q97" s="56"/>
      <c r="R97" s="56"/>
      <c r="S97" s="62"/>
      <c r="T97" s="62"/>
      <c r="U97" s="62"/>
      <c r="V97" s="62"/>
      <c r="W97" s="62"/>
      <c r="X97" s="62"/>
      <c r="Y97" s="62"/>
      <c r="Z97" s="62"/>
      <c r="AA97" s="81" t="str">
        <f>INDEX('Detected Compounds limits'!$B$2:$I$50, MATCH($AD97,'Detected Compounds limits'!$B$2:$B$50, 0), MATCH(AA$4,'Detected Compounds limits'!$B$2:$I$2,0))</f>
        <v xml:space="preserve"> </v>
      </c>
      <c r="AB97" s="81"/>
      <c r="AC97" s="82"/>
      <c r="AD97" s="83" t="s">
        <v>12</v>
      </c>
      <c r="AE97" s="81">
        <v>1.4999999999999999E-4</v>
      </c>
      <c r="AF97" s="81"/>
      <c r="AG97" s="81"/>
      <c r="AH97" s="81"/>
      <c r="AI97" s="81"/>
      <c r="AJ97" s="81"/>
      <c r="AK97" s="81">
        <v>1.4999999999999999E-4</v>
      </c>
      <c r="AL97" s="81">
        <f>INDEX('Detected Compounds limits'!$B$2:$H$50, MATCH($AD97,'Detected Compounds limits'!$B$2:$B$50, 0), MATCH(AL$4,'Detected Compounds limits'!$B$2:$H$2,0))</f>
        <v>2.0000000000000002E-5</v>
      </c>
      <c r="AM97" s="81">
        <f>INDEX('Detected Compounds limits'!$B$2:$H$50, MATCH($AD97,'Detected Compounds limits'!$B$2:$B$50, 0), MATCH(AM$2,'Detected Compounds limits'!$B$2:$H$2,0))</f>
        <v>0.1</v>
      </c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25"/>
      <c r="BI97" s="25"/>
      <c r="BJ97" s="25"/>
      <c r="BK97" s="25"/>
      <c r="BL97" s="25"/>
      <c r="BM97" s="25"/>
      <c r="BN97" s="70"/>
      <c r="BO97" s="69"/>
      <c r="BP97" s="69"/>
      <c r="BQ97" s="69"/>
      <c r="BR97" s="69"/>
      <c r="BS97" s="69"/>
      <c r="BT97" s="69"/>
      <c r="BU97" s="69"/>
      <c r="BV97" s="62"/>
      <c r="BW97" s="59"/>
      <c r="BX97" s="59"/>
      <c r="BY97" s="59"/>
      <c r="BZ97" s="59"/>
      <c r="CA97" s="59" t="s">
        <v>76</v>
      </c>
      <c r="CB97" s="59"/>
      <c r="CC97" s="69"/>
      <c r="CD97" s="69"/>
      <c r="CE97" s="69"/>
      <c r="CF97" s="69"/>
      <c r="CG97" s="69"/>
      <c r="CH97" s="69"/>
      <c r="CI97" s="69"/>
      <c r="CJ97" s="69"/>
      <c r="CK97" s="69"/>
    </row>
    <row r="98" spans="1:89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56"/>
      <c r="K98" s="56"/>
      <c r="L98" s="56"/>
      <c r="M98" s="56"/>
      <c r="N98" s="56"/>
      <c r="O98" s="56"/>
      <c r="P98" s="56"/>
      <c r="Q98" s="56"/>
      <c r="R98" s="56"/>
      <c r="S98" s="62"/>
      <c r="T98" s="62"/>
      <c r="U98" s="62"/>
      <c r="V98" s="62"/>
      <c r="W98" s="62"/>
      <c r="X98" s="62"/>
      <c r="Y98" s="62"/>
      <c r="Z98" s="62"/>
      <c r="AA98" s="81" t="str">
        <f>INDEX('Detected Compounds limits'!$B$2:$I$50, MATCH($AD98,'Detected Compounds limits'!$B$2:$B$50, 0), MATCH(AA$4,'Detected Compounds limits'!$B$2:$I$2,0))</f>
        <v xml:space="preserve"> </v>
      </c>
      <c r="AB98" s="81"/>
      <c r="AC98" s="82"/>
      <c r="AD98" s="83" t="s">
        <v>18</v>
      </c>
      <c r="AE98" s="81">
        <v>1.1000000000000001E-3</v>
      </c>
      <c r="AF98" s="81"/>
      <c r="AG98" s="81">
        <v>2.3000000000000001E-4</v>
      </c>
      <c r="AH98" s="81"/>
      <c r="AI98" s="81"/>
      <c r="AJ98" s="81"/>
      <c r="AK98" s="81">
        <v>1.1000000000000001E-3</v>
      </c>
      <c r="AL98" s="81">
        <f>INDEX('Detected Compounds limits'!$B$2:$H$50, MATCH($AD98,'Detected Compounds limits'!$B$2:$B$50, 0), MATCH(AL$4,'Detected Compounds limits'!$B$2:$H$2,0))</f>
        <v>2.0000000000000001E-4</v>
      </c>
      <c r="AM98" s="81">
        <f>INDEX('Detected Compounds limits'!$B$2:$H$50, MATCH($AD98,'Detected Compounds limits'!$B$2:$B$50, 0), MATCH(AM$2,'Detected Compounds limits'!$B$2:$H$2,0))</f>
        <v>4.6000000000000001E-4</v>
      </c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25"/>
      <c r="BI98" s="25"/>
      <c r="BJ98" s="25"/>
      <c r="BK98" s="25"/>
      <c r="BL98" s="25"/>
      <c r="BM98" s="25"/>
      <c r="BN98" s="70"/>
      <c r="BO98" s="69"/>
      <c r="BP98" s="69"/>
      <c r="BQ98" s="69"/>
      <c r="BR98" s="69"/>
      <c r="BS98" s="69"/>
      <c r="BT98" s="69"/>
      <c r="BU98" s="69"/>
      <c r="BV98" s="62"/>
      <c r="BW98" s="58"/>
      <c r="BX98" s="58"/>
      <c r="BY98" s="58"/>
      <c r="BZ98" s="58"/>
      <c r="CA98" s="58"/>
      <c r="CB98" s="61"/>
      <c r="CC98" s="69"/>
      <c r="CD98" s="69"/>
      <c r="CE98" s="69"/>
      <c r="CF98" s="69"/>
      <c r="CG98" s="69"/>
      <c r="CH98" s="69"/>
      <c r="CI98" s="69"/>
      <c r="CJ98" s="69"/>
      <c r="CK98" s="69"/>
    </row>
    <row r="99" spans="1:89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56"/>
      <c r="K99" s="56"/>
      <c r="L99" s="56"/>
      <c r="M99" s="56"/>
      <c r="N99" s="56"/>
      <c r="O99" s="56"/>
      <c r="P99" s="56"/>
      <c r="Q99" s="56"/>
      <c r="R99" s="56"/>
      <c r="S99" s="62"/>
      <c r="T99" s="62"/>
      <c r="U99" s="62"/>
      <c r="V99" s="62"/>
      <c r="W99" s="62"/>
      <c r="X99" s="62"/>
      <c r="Y99" s="62"/>
      <c r="Z99" s="62"/>
      <c r="AA99" s="81" t="str">
        <f>INDEX('Detected Compounds limits'!$B$2:$I$50, MATCH($AD99,'Detected Compounds limits'!$B$2:$B$50, 0), MATCH(AA$4,'Detected Compounds limits'!$B$2:$I$2,0))</f>
        <v xml:space="preserve"> </v>
      </c>
      <c r="AB99" s="81"/>
      <c r="AC99" s="82"/>
      <c r="AD99" s="83" t="s">
        <v>20</v>
      </c>
      <c r="AE99" s="81"/>
      <c r="AF99" s="81">
        <v>2.6000000000000003E-4</v>
      </c>
      <c r="AG99" s="81"/>
      <c r="AH99" s="81"/>
      <c r="AI99" s="81"/>
      <c r="AJ99" s="81"/>
      <c r="AK99" s="81">
        <v>2.6000000000000003E-4</v>
      </c>
      <c r="AL99" s="81">
        <f>INDEX('Detected Compounds limits'!$B$2:$H$50, MATCH($AD99,'Detected Compounds limits'!$B$2:$B$50, 0), MATCH(AL$4,'Detected Compounds limits'!$B$2:$H$2,0))</f>
        <v>1E-4</v>
      </c>
      <c r="AM99" s="81">
        <f>INDEX('Detected Compounds limits'!$B$2:$H$50, MATCH($AD99,'Detected Compounds limits'!$B$2:$B$50, 0), MATCH(AM$2,'Detected Compounds limits'!$B$2:$H$2,0))</f>
        <v>0.1</v>
      </c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25"/>
      <c r="BI99" s="25"/>
      <c r="BJ99" s="25"/>
      <c r="BK99" s="25"/>
      <c r="BL99" s="25"/>
      <c r="BM99" s="25"/>
      <c r="BN99" s="70"/>
      <c r="BO99" s="69"/>
      <c r="BP99" s="69"/>
      <c r="BQ99" s="69"/>
      <c r="BR99" s="69"/>
      <c r="BS99" s="69"/>
      <c r="BT99" s="69"/>
      <c r="BU99" s="69"/>
      <c r="BV99" s="62"/>
      <c r="BW99" s="59"/>
      <c r="BX99" s="59"/>
      <c r="BY99" s="59"/>
      <c r="BZ99" s="59"/>
      <c r="CA99" s="59"/>
      <c r="CB99" s="59"/>
      <c r="CC99" s="69"/>
      <c r="CD99" s="69"/>
      <c r="CE99" s="69"/>
      <c r="CF99" s="69"/>
      <c r="CG99" s="69"/>
      <c r="CH99" s="69"/>
      <c r="CI99" s="69"/>
      <c r="CJ99" s="69"/>
      <c r="CK99" s="69"/>
    </row>
    <row r="100" spans="1:89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56"/>
      <c r="K100" s="56"/>
      <c r="L100" s="56"/>
      <c r="M100" s="56"/>
      <c r="N100" s="56"/>
      <c r="O100" s="56"/>
      <c r="P100" s="56"/>
      <c r="Q100" s="56"/>
      <c r="R100" s="56"/>
      <c r="S100" s="62"/>
      <c r="T100" s="62"/>
      <c r="U100" s="62"/>
      <c r="V100" s="62"/>
      <c r="W100" s="62"/>
      <c r="X100" s="62"/>
      <c r="Y100" s="62"/>
      <c r="Z100" s="62"/>
      <c r="AA100" s="81" t="str">
        <f>INDEX('Detected Compounds limits'!$B$2:$I$50, MATCH($AD100,'Detected Compounds limits'!$B$2:$B$50, 0), MATCH(AA$4,'Detected Compounds limits'!$B$2:$I$2,0))</f>
        <v xml:space="preserve"> </v>
      </c>
      <c r="AB100" s="81" t="s">
        <v>65</v>
      </c>
      <c r="AC100" s="82" t="s">
        <v>65</v>
      </c>
      <c r="AD100" s="83" t="s">
        <v>31</v>
      </c>
      <c r="AE100" s="81"/>
      <c r="AF100" s="81"/>
      <c r="AG100" s="81"/>
      <c r="AH100" s="81"/>
      <c r="AI100" s="81"/>
      <c r="AJ100" s="81">
        <v>0.04</v>
      </c>
      <c r="AK100" s="81">
        <v>0.04</v>
      </c>
      <c r="AL100" s="81">
        <f>INDEX('Detected Compounds limits'!$B$2:$H$50, MATCH($AD100,'Detected Compounds limits'!$B$2:$B$50, 0), MATCH(AL$4,'Detected Compounds limits'!$B$2:$H$2,0))</f>
        <v>0.04</v>
      </c>
      <c r="AM100" s="81">
        <f>INDEX('Detected Compounds limits'!$B$2:$H$50, MATCH($AD100,'Detected Compounds limits'!$B$2:$B$50, 0), MATCH(AM$2,'Detected Compounds limits'!$B$2:$H$2,0))</f>
        <v>0.1</v>
      </c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25"/>
      <c r="BI100" s="25"/>
      <c r="BJ100" s="25"/>
      <c r="BK100" s="25"/>
      <c r="BL100" s="25"/>
      <c r="BM100" s="25"/>
      <c r="BN100" s="70"/>
      <c r="BO100" s="69"/>
      <c r="BP100" s="69"/>
      <c r="BQ100" s="69"/>
      <c r="BR100" s="69"/>
      <c r="BS100" s="69"/>
      <c r="BT100" s="69"/>
      <c r="BU100" s="69"/>
      <c r="BV100" s="62"/>
      <c r="BW100" s="59"/>
      <c r="BX100" s="59"/>
      <c r="BY100" s="59"/>
      <c r="BZ100" s="59"/>
      <c r="CA100" s="59"/>
      <c r="CB100" s="59" t="s">
        <v>76</v>
      </c>
      <c r="CC100" s="69"/>
      <c r="CD100" s="69"/>
      <c r="CE100" s="69"/>
      <c r="CF100" s="69"/>
      <c r="CG100" s="69"/>
      <c r="CH100" s="69"/>
      <c r="CI100" s="69"/>
      <c r="CJ100" s="69"/>
      <c r="CK100" s="69"/>
    </row>
    <row r="101" spans="1:89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56"/>
      <c r="K101" s="56"/>
      <c r="L101" s="56"/>
      <c r="M101" s="56"/>
      <c r="N101" s="56"/>
      <c r="O101" s="56"/>
      <c r="P101" s="56"/>
      <c r="Q101" s="56"/>
      <c r="R101" s="56"/>
      <c r="S101" s="62"/>
      <c r="T101" s="62"/>
      <c r="U101" s="62"/>
      <c r="V101" s="62"/>
      <c r="W101" s="62"/>
      <c r="X101" s="62"/>
      <c r="Y101" s="62"/>
      <c r="Z101" s="62"/>
      <c r="AA101" s="81" t="str">
        <f>INDEX('Detected Compounds limits'!$B$2:$I$50, MATCH($AD101,'Detected Compounds limits'!$B$2:$B$50, 0), MATCH(AA$4,'Detected Compounds limits'!$B$2:$I$2,0))</f>
        <v xml:space="preserve"> </v>
      </c>
      <c r="AB101" s="81"/>
      <c r="AC101" s="82"/>
      <c r="AD101" s="83" t="s">
        <v>29</v>
      </c>
      <c r="AE101" s="81">
        <v>2E-3</v>
      </c>
      <c r="AF101" s="81"/>
      <c r="AG101" s="81"/>
      <c r="AH101" s="81"/>
      <c r="AI101" s="81"/>
      <c r="AJ101" s="81"/>
      <c r="AK101" s="81">
        <v>2E-3</v>
      </c>
      <c r="AL101" s="81">
        <f>INDEX('Detected Compounds limits'!$B$2:$H$50, MATCH($AD101,'Detected Compounds limits'!$B$2:$B$50, 0), MATCH(AL$4,'Detected Compounds limits'!$B$2:$H$2,0))</f>
        <v>2E-3</v>
      </c>
      <c r="AM101" s="81">
        <f>INDEX('Detected Compounds limits'!$B$2:$H$50, MATCH($AD101,'Detected Compounds limits'!$B$2:$B$50, 0), MATCH(AM$2,'Detected Compounds limits'!$B$2:$H$2,0))</f>
        <v>0.1</v>
      </c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25"/>
      <c r="BI101" s="25"/>
      <c r="BJ101" s="25"/>
      <c r="BK101" s="25"/>
      <c r="BL101" s="25"/>
      <c r="BM101" s="25"/>
      <c r="BN101" s="70"/>
      <c r="BO101" s="69"/>
      <c r="BP101" s="69"/>
      <c r="BQ101" s="69"/>
      <c r="BR101" s="69"/>
      <c r="BS101" s="69"/>
      <c r="BT101" s="69"/>
      <c r="BU101" s="69"/>
      <c r="BV101" s="62"/>
      <c r="BW101" s="58" t="s">
        <v>76</v>
      </c>
      <c r="BX101" s="58"/>
      <c r="BY101" s="58"/>
      <c r="BZ101" s="58"/>
      <c r="CA101" s="58"/>
      <c r="CB101" s="61"/>
      <c r="CC101" s="69"/>
      <c r="CD101" s="69"/>
      <c r="CE101" s="69"/>
      <c r="CF101" s="69"/>
      <c r="CG101" s="69"/>
      <c r="CH101" s="69"/>
      <c r="CI101" s="69"/>
      <c r="CJ101" s="69"/>
      <c r="CK101" s="69"/>
    </row>
    <row r="102" spans="1:89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56"/>
      <c r="K102" s="56"/>
      <c r="L102" s="56"/>
      <c r="M102" s="56"/>
      <c r="N102" s="56"/>
      <c r="O102" s="56"/>
      <c r="P102" s="56"/>
      <c r="Q102" s="56"/>
      <c r="R102" s="56"/>
      <c r="S102" s="62"/>
      <c r="T102" s="62"/>
      <c r="U102" s="62"/>
      <c r="V102" s="62"/>
      <c r="W102" s="62"/>
      <c r="X102" s="62"/>
      <c r="Y102" s="62"/>
      <c r="Z102" s="62"/>
      <c r="AA102" s="81" t="str">
        <f>INDEX('Detected Compounds limits'!$B$2:$I$50, MATCH($AD102,'Detected Compounds limits'!$B$2:$B$50, 0), MATCH(AA$4,'Detected Compounds limits'!$B$2:$I$2,0))</f>
        <v xml:space="preserve"> </v>
      </c>
      <c r="AB102" s="81"/>
      <c r="AC102" s="82"/>
      <c r="AD102" s="83" t="s">
        <v>37</v>
      </c>
      <c r="AE102" s="81"/>
      <c r="AF102" s="81"/>
      <c r="AG102" s="81"/>
      <c r="AH102" s="81"/>
      <c r="AI102" s="81"/>
      <c r="AJ102" s="81"/>
      <c r="AK102" s="81"/>
      <c r="AL102" s="81">
        <f>INDEX('Detected Compounds limits'!$B$2:$H$50, MATCH($AD102,'Detected Compounds limits'!$B$2:$B$50, 0), MATCH(AL$4,'Detected Compounds limits'!$B$2:$H$2,0))</f>
        <v>2.9999999999999997E-4</v>
      </c>
      <c r="AM102" s="81">
        <f>INDEX('Detected Compounds limits'!$B$2:$H$50, MATCH($AD102,'Detected Compounds limits'!$B$2:$B$50, 0), MATCH(AM$2,'Detected Compounds limits'!$B$2:$H$2,0))</f>
        <v>0.1</v>
      </c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25"/>
      <c r="BI102" s="25"/>
      <c r="BJ102" s="25"/>
      <c r="BK102" s="25"/>
      <c r="BL102" s="25"/>
      <c r="BM102" s="25"/>
      <c r="BN102" s="70"/>
      <c r="BO102" s="69"/>
      <c r="BP102" s="69"/>
      <c r="BQ102" s="69"/>
      <c r="BR102" s="69"/>
      <c r="BS102" s="69"/>
      <c r="BT102" s="69"/>
      <c r="BU102" s="69"/>
      <c r="BV102" s="62"/>
      <c r="BW102" s="59"/>
      <c r="BX102" s="59"/>
      <c r="BY102" s="59"/>
      <c r="BZ102" s="59"/>
      <c r="CA102" s="59" t="s">
        <v>76</v>
      </c>
      <c r="CB102" s="59"/>
      <c r="CC102" s="69"/>
      <c r="CD102" s="69"/>
      <c r="CE102" s="69"/>
      <c r="CF102" s="69"/>
      <c r="CG102" s="69"/>
      <c r="CH102" s="69"/>
      <c r="CI102" s="69"/>
      <c r="CJ102" s="69"/>
      <c r="CK102" s="69"/>
    </row>
    <row r="103" spans="1:89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56"/>
      <c r="K103" s="56"/>
      <c r="L103" s="56"/>
      <c r="M103" s="56"/>
      <c r="N103" s="56"/>
      <c r="O103" s="56"/>
      <c r="P103" s="56"/>
      <c r="Q103" s="56"/>
      <c r="R103" s="56"/>
      <c r="S103" s="62"/>
      <c r="T103" s="62"/>
      <c r="U103" s="62"/>
      <c r="V103" s="62"/>
      <c r="W103" s="62"/>
      <c r="X103" s="62"/>
      <c r="Y103" s="62"/>
      <c r="Z103" s="62"/>
      <c r="AA103" s="81" t="str">
        <f>INDEX('Detected Compounds limits'!$B$2:$I$50, MATCH($AD103,'Detected Compounds limits'!$B$2:$B$50, 0), MATCH(AA$4,'Detected Compounds limits'!$B$2:$I$2,0))</f>
        <v xml:space="preserve"> </v>
      </c>
      <c r="AB103" s="81"/>
      <c r="AC103" s="82"/>
      <c r="AD103" s="83" t="s">
        <v>51</v>
      </c>
      <c r="AE103" s="81">
        <v>1.1999999999999999E-4</v>
      </c>
      <c r="AF103" s="81"/>
      <c r="AG103" s="81">
        <v>2.9999999999999997E-5</v>
      </c>
      <c r="AH103" s="81"/>
      <c r="AI103" s="81"/>
      <c r="AJ103" s="81"/>
      <c r="AK103" s="81">
        <v>1.1999999999999999E-4</v>
      </c>
      <c r="AL103" s="81">
        <f>INDEX('Detected Compounds limits'!$B$2:$H$50, MATCH($AD103,'Detected Compounds limits'!$B$2:$B$50, 0), MATCH(AL$4,'Detected Compounds limits'!$B$2:$H$2,0))</f>
        <v>2.0000000000000002E-5</v>
      </c>
      <c r="AM103" s="81">
        <f>INDEX('Detected Compounds limits'!$B$2:$H$50, MATCH($AD103,'Detected Compounds limits'!$B$2:$B$50, 0), MATCH(AM$2,'Detected Compounds limits'!$B$2:$H$2,0))</f>
        <v>0.1</v>
      </c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25"/>
      <c r="BI103" s="25"/>
      <c r="BJ103" s="25"/>
      <c r="BK103" s="25"/>
      <c r="BL103" s="25"/>
      <c r="BM103" s="25"/>
      <c r="BN103" s="70"/>
      <c r="BO103" s="69"/>
      <c r="BP103" s="69"/>
      <c r="BQ103" s="69"/>
      <c r="BR103" s="69"/>
      <c r="BS103" s="69"/>
      <c r="BT103" s="69"/>
      <c r="BU103" s="69"/>
      <c r="BV103" s="62"/>
      <c r="BW103" s="59"/>
      <c r="BX103" s="59"/>
      <c r="BY103" s="59"/>
      <c r="BZ103" s="59"/>
      <c r="CA103" s="59" t="s">
        <v>76</v>
      </c>
      <c r="CB103" s="59"/>
      <c r="CC103" s="69"/>
      <c r="CD103" s="69"/>
      <c r="CE103" s="69"/>
      <c r="CF103" s="69"/>
      <c r="CG103" s="69"/>
      <c r="CH103" s="69"/>
      <c r="CI103" s="69"/>
      <c r="CJ103" s="69"/>
      <c r="CK103" s="69"/>
    </row>
    <row r="104" spans="1:89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56"/>
      <c r="K104" s="56"/>
      <c r="L104" s="56"/>
      <c r="M104" s="56"/>
      <c r="N104" s="56"/>
      <c r="O104" s="56"/>
      <c r="P104" s="56"/>
      <c r="Q104" s="56"/>
      <c r="R104" s="56"/>
      <c r="S104" s="62" t="s">
        <v>174</v>
      </c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25"/>
      <c r="BI104" s="25"/>
      <c r="BJ104" s="25"/>
      <c r="BK104" s="25"/>
      <c r="BL104" s="25"/>
      <c r="BM104" s="25"/>
      <c r="BN104" s="70"/>
      <c r="BO104" s="69"/>
      <c r="BP104" s="69"/>
      <c r="BQ104" s="69"/>
      <c r="BR104" s="69"/>
      <c r="BS104" s="69"/>
      <c r="BT104" s="69"/>
      <c r="BU104" s="69"/>
      <c r="BV104" s="62"/>
      <c r="BW104" s="60"/>
      <c r="BX104" s="60"/>
      <c r="BY104" s="60"/>
      <c r="BZ104" s="60"/>
      <c r="CA104" s="60"/>
      <c r="CB104" s="60"/>
      <c r="CC104" s="69"/>
      <c r="CD104" s="69"/>
      <c r="CE104" s="69"/>
      <c r="CF104" s="69"/>
      <c r="CG104" s="69"/>
      <c r="CH104" s="69"/>
      <c r="CI104" s="69"/>
      <c r="CJ104" s="69"/>
      <c r="CK104" s="69"/>
    </row>
    <row r="105" spans="1:89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56"/>
      <c r="K105" s="56"/>
      <c r="L105" s="56"/>
      <c r="M105" s="56"/>
      <c r="N105" s="56"/>
      <c r="O105" s="56"/>
      <c r="P105" s="56"/>
      <c r="Q105" s="56"/>
      <c r="R105" s="56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25"/>
      <c r="BI105" s="25"/>
      <c r="BJ105" s="25"/>
      <c r="BK105" s="25"/>
      <c r="BL105" s="25"/>
      <c r="BM105" s="25"/>
      <c r="BN105" s="70"/>
      <c r="BO105" s="69"/>
      <c r="BP105" s="69"/>
      <c r="BQ105" s="69"/>
      <c r="BR105" s="69"/>
      <c r="BS105" s="69"/>
      <c r="BT105" s="69"/>
      <c r="BU105" s="69"/>
      <c r="BV105" s="62"/>
      <c r="BW105" s="60"/>
      <c r="BX105" s="60"/>
      <c r="BY105" s="60"/>
      <c r="BZ105" s="60"/>
      <c r="CA105" s="60"/>
      <c r="CB105" s="60"/>
      <c r="CC105" s="69"/>
      <c r="CD105" s="69"/>
      <c r="CE105" s="69"/>
      <c r="CF105" s="69"/>
      <c r="CG105" s="69"/>
      <c r="CH105" s="69"/>
      <c r="CI105" s="69"/>
      <c r="CJ105" s="69"/>
      <c r="CK105" s="69"/>
    </row>
    <row r="106" spans="1:89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56"/>
      <c r="K106" s="56"/>
      <c r="L106" s="56"/>
      <c r="M106" s="56"/>
      <c r="N106" s="56"/>
      <c r="O106" s="56"/>
      <c r="P106" s="56"/>
      <c r="Q106" s="56"/>
      <c r="R106" s="56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 t="str">
        <f>AD94</f>
        <v>Räubrichseen</v>
      </c>
      <c r="AE106" s="81" t="str">
        <f t="shared" ref="AE106:AJ106" si="23">AE95</f>
        <v>04/03</v>
      </c>
      <c r="AF106" s="81" t="str">
        <f t="shared" si="23"/>
        <v>31/03</v>
      </c>
      <c r="AG106" s="81" t="str">
        <f t="shared" si="23"/>
        <v>29/04</v>
      </c>
      <c r="AH106" s="81" t="str">
        <f t="shared" si="23"/>
        <v>25/05</v>
      </c>
      <c r="AI106" s="81" t="str">
        <f t="shared" si="23"/>
        <v>23/06</v>
      </c>
      <c r="AJ106" s="81" t="str">
        <f t="shared" si="23"/>
        <v>21/07</v>
      </c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25"/>
      <c r="BI106" s="25"/>
      <c r="BJ106" s="25"/>
      <c r="BK106" s="25"/>
      <c r="BL106" s="25"/>
      <c r="BM106" s="25"/>
      <c r="BN106" s="70"/>
      <c r="BO106" s="91" t="s">
        <v>204</v>
      </c>
      <c r="BP106" s="89" t="s">
        <v>168</v>
      </c>
      <c r="BQ106" s="89" t="s">
        <v>169</v>
      </c>
      <c r="BR106" s="89" t="s">
        <v>170</v>
      </c>
      <c r="BS106" s="89" t="s">
        <v>171</v>
      </c>
      <c r="BT106" s="89" t="s">
        <v>172</v>
      </c>
      <c r="BU106" s="89" t="s">
        <v>173</v>
      </c>
      <c r="BV106" s="62"/>
      <c r="BW106" s="60"/>
      <c r="BX106" s="60"/>
      <c r="BY106" s="60"/>
      <c r="BZ106" s="60"/>
      <c r="CA106" s="60"/>
      <c r="CB106" s="60"/>
      <c r="CC106" s="69"/>
      <c r="CD106" s="69"/>
      <c r="CE106" s="69"/>
      <c r="CF106" s="69"/>
      <c r="CG106" s="69"/>
      <c r="CH106" s="69"/>
      <c r="CI106" s="69"/>
      <c r="CJ106" s="69"/>
      <c r="CK106" s="69"/>
    </row>
    <row r="107" spans="1:89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56"/>
      <c r="K107" s="56"/>
      <c r="L107" s="56"/>
      <c r="M107" s="56"/>
      <c r="N107" s="56"/>
      <c r="O107" s="56"/>
      <c r="P107" s="56"/>
      <c r="Q107" s="56"/>
      <c r="R107" s="56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50" t="s">
        <v>78</v>
      </c>
      <c r="AE107" s="81">
        <f t="shared" ref="AE107:AJ107" si="24">SUMPRODUCT(($AA96:$AA103&lt;&gt;"x")*($AC96:$AC103&lt;&gt;"x")*(BW96:BW103="&lt;")*(AE96:AE103&gt;$AM96:$AM103))</f>
        <v>0</v>
      </c>
      <c r="AF107" s="81">
        <f t="shared" si="24"/>
        <v>0</v>
      </c>
      <c r="AG107" s="81">
        <f t="shared" si="24"/>
        <v>0</v>
      </c>
      <c r="AH107" s="81">
        <f t="shared" si="24"/>
        <v>0</v>
      </c>
      <c r="AI107" s="81">
        <f t="shared" si="24"/>
        <v>0</v>
      </c>
      <c r="AJ107" s="81">
        <f t="shared" si="24"/>
        <v>0</v>
      </c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25"/>
      <c r="BI107" s="25"/>
      <c r="BJ107" s="25"/>
      <c r="BK107" s="25"/>
      <c r="BL107" s="25"/>
      <c r="BM107" s="25"/>
      <c r="BN107" s="70"/>
      <c r="BO107" s="92" t="s">
        <v>78</v>
      </c>
      <c r="BP107" s="90">
        <v>0</v>
      </c>
      <c r="BQ107" s="90">
        <v>0</v>
      </c>
      <c r="BR107" s="90">
        <v>0</v>
      </c>
      <c r="BS107" s="90">
        <v>0</v>
      </c>
      <c r="BT107" s="90">
        <v>0</v>
      </c>
      <c r="BU107" s="90">
        <v>0</v>
      </c>
      <c r="BV107" s="62"/>
      <c r="BW107" s="60"/>
      <c r="BX107" s="60"/>
      <c r="BY107" s="60"/>
      <c r="BZ107" s="60"/>
      <c r="CA107" s="60"/>
      <c r="CB107" s="60"/>
      <c r="CC107" s="69"/>
      <c r="CD107" s="69"/>
      <c r="CE107" s="69"/>
      <c r="CF107" s="69"/>
      <c r="CG107" s="69"/>
      <c r="CH107" s="69"/>
      <c r="CI107" s="69"/>
      <c r="CJ107" s="69"/>
      <c r="CK107" s="69"/>
    </row>
    <row r="108" spans="1:89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56"/>
      <c r="K108" s="56"/>
      <c r="L108" s="56"/>
      <c r="M108" s="56"/>
      <c r="N108" s="56"/>
      <c r="O108" s="56"/>
      <c r="P108" s="56"/>
      <c r="Q108" s="56"/>
      <c r="R108" s="56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51" t="s">
        <v>72</v>
      </c>
      <c r="AE108" s="81">
        <f t="shared" ref="AE108:AJ108" si="25">SUMPRODUCT(($AA96:$AA103&lt;&gt;"x")*($AC96:$AC103&lt;&gt;"x")*(BW96:BW103&lt;&gt;"&lt;")*(AE96:AE103&gt;$AM96:$AM103))</f>
        <v>1</v>
      </c>
      <c r="AF108" s="81">
        <f t="shared" si="25"/>
        <v>0</v>
      </c>
      <c r="AG108" s="81">
        <f t="shared" si="25"/>
        <v>0</v>
      </c>
      <c r="AH108" s="81">
        <f t="shared" si="25"/>
        <v>0</v>
      </c>
      <c r="AI108" s="81">
        <f t="shared" si="25"/>
        <v>0</v>
      </c>
      <c r="AJ108" s="81">
        <f t="shared" si="25"/>
        <v>0</v>
      </c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25"/>
      <c r="BI108" s="25"/>
      <c r="BJ108" s="25"/>
      <c r="BK108" s="25"/>
      <c r="BL108" s="25"/>
      <c r="BM108" s="25"/>
      <c r="BN108" s="70"/>
      <c r="BO108" s="93" t="s">
        <v>72</v>
      </c>
      <c r="BP108" s="90">
        <v>1</v>
      </c>
      <c r="BQ108" s="90">
        <v>0</v>
      </c>
      <c r="BR108" s="90">
        <v>0</v>
      </c>
      <c r="BS108" s="90">
        <v>0</v>
      </c>
      <c r="BT108" s="90">
        <v>0</v>
      </c>
      <c r="BU108" s="90">
        <v>0</v>
      </c>
      <c r="BV108" s="62"/>
      <c r="BW108" s="60"/>
      <c r="BX108" s="60"/>
      <c r="BY108" s="60"/>
      <c r="BZ108" s="60"/>
      <c r="CA108" s="60"/>
      <c r="CB108" s="60"/>
      <c r="CC108" s="69"/>
      <c r="CD108" s="69"/>
      <c r="CE108" s="69"/>
      <c r="CF108" s="69"/>
      <c r="CG108" s="69"/>
      <c r="CH108" s="69"/>
      <c r="CI108" s="69"/>
      <c r="CJ108" s="69"/>
      <c r="CK108" s="69"/>
    </row>
    <row r="109" spans="1:89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56"/>
      <c r="K109" s="56"/>
      <c r="L109" s="56"/>
      <c r="M109" s="56"/>
      <c r="N109" s="56"/>
      <c r="O109" s="56"/>
      <c r="P109" s="56"/>
      <c r="Q109" s="56"/>
      <c r="R109" s="56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28" t="s">
        <v>77</v>
      </c>
      <c r="AE109" s="81">
        <f t="shared" ref="AE109:AJ109" si="26">SUMPRODUCT((AE96:AE103&gt;=$AL96:$AL103)*($AA96:$AA103&lt;&gt;"x")*($AC96:$AC103&lt;&gt;"x")*(BW96:BW103&lt;&gt;"&lt;")*(AE96:AE103&lt;=$AM96:$AM103))</f>
        <v>2</v>
      </c>
      <c r="AF109" s="81">
        <f t="shared" si="26"/>
        <v>2</v>
      </c>
      <c r="AG109" s="81">
        <f t="shared" si="26"/>
        <v>3</v>
      </c>
      <c r="AH109" s="81">
        <f t="shared" si="26"/>
        <v>0</v>
      </c>
      <c r="AI109" s="81">
        <f t="shared" si="26"/>
        <v>0</v>
      </c>
      <c r="AJ109" s="81">
        <f t="shared" si="26"/>
        <v>0</v>
      </c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25"/>
      <c r="BI109" s="25"/>
      <c r="BJ109" s="25"/>
      <c r="BK109" s="25"/>
      <c r="BL109" s="25"/>
      <c r="BM109" s="25"/>
      <c r="BN109" s="70"/>
      <c r="BO109" s="94" t="s">
        <v>77</v>
      </c>
      <c r="BP109" s="90">
        <v>3</v>
      </c>
      <c r="BQ109" s="90">
        <v>2</v>
      </c>
      <c r="BR109" s="90">
        <v>3</v>
      </c>
      <c r="BS109" s="90">
        <v>0</v>
      </c>
      <c r="BT109" s="90">
        <v>0</v>
      </c>
      <c r="BU109" s="90">
        <v>0</v>
      </c>
      <c r="BV109" s="62"/>
      <c r="BW109" s="60"/>
      <c r="BX109" s="60"/>
      <c r="BY109" s="60"/>
      <c r="BZ109" s="60"/>
      <c r="CA109" s="60"/>
      <c r="CB109" s="60"/>
      <c r="CC109" s="69"/>
      <c r="CD109" s="69"/>
      <c r="CE109" s="69"/>
      <c r="CF109" s="69"/>
      <c r="CG109" s="69"/>
      <c r="CH109" s="69"/>
      <c r="CI109" s="69"/>
      <c r="CJ109" s="69"/>
      <c r="CK109" s="69"/>
    </row>
    <row r="110" spans="1:89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56"/>
      <c r="K110" s="56"/>
      <c r="L110" s="56"/>
      <c r="M110" s="56"/>
      <c r="N110" s="56"/>
      <c r="O110" s="56"/>
      <c r="P110" s="56"/>
      <c r="Q110" s="56"/>
      <c r="R110" s="56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25" t="s">
        <v>73</v>
      </c>
      <c r="AE110" s="100">
        <f t="shared" ref="AE110:AJ110" si="27">SUMPRODUCT(($AA96:$AA103&lt;&gt;"x")*($AC96:$AC103&lt;&gt;"x")*(AE96:AE103&gt;0)*(BW96:BW103="&lt;")*(AE96:AE103&lt;=$AM96:$AM103))</f>
        <v>1</v>
      </c>
      <c r="AF110" s="100">
        <f t="shared" si="27"/>
        <v>0</v>
      </c>
      <c r="AG110" s="100">
        <f t="shared" si="27"/>
        <v>0</v>
      </c>
      <c r="AH110" s="100">
        <f t="shared" si="27"/>
        <v>0</v>
      </c>
      <c r="AI110" s="100">
        <f t="shared" si="27"/>
        <v>0</v>
      </c>
      <c r="AJ110" s="100">
        <f t="shared" si="27"/>
        <v>0</v>
      </c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25"/>
      <c r="BI110" s="25"/>
      <c r="BJ110" s="25"/>
      <c r="BK110" s="25"/>
      <c r="BL110" s="25"/>
      <c r="BM110" s="25"/>
      <c r="BN110" s="70"/>
      <c r="BO110" s="95" t="s">
        <v>73</v>
      </c>
      <c r="BP110" s="90">
        <v>0</v>
      </c>
      <c r="BQ110" s="90">
        <v>0</v>
      </c>
      <c r="BR110" s="90">
        <v>0</v>
      </c>
      <c r="BS110" s="90">
        <v>0</v>
      </c>
      <c r="BT110" s="90">
        <v>0</v>
      </c>
      <c r="BU110" s="90">
        <v>0</v>
      </c>
      <c r="BV110" s="62"/>
      <c r="BW110" s="60"/>
      <c r="BX110" s="60"/>
      <c r="BY110" s="60"/>
      <c r="BZ110" s="60"/>
      <c r="CA110" s="60"/>
      <c r="CB110" s="60"/>
      <c r="CC110" s="69"/>
      <c r="CD110" s="69"/>
      <c r="CE110" s="69"/>
      <c r="CF110" s="69"/>
      <c r="CG110" s="69"/>
      <c r="CH110" s="69"/>
      <c r="CI110" s="69"/>
      <c r="CJ110" s="69"/>
      <c r="CK110" s="69"/>
    </row>
    <row r="111" spans="1:89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56"/>
      <c r="K111" s="56"/>
      <c r="L111" s="56"/>
      <c r="M111" s="56"/>
      <c r="N111" s="56"/>
      <c r="O111" s="56"/>
      <c r="P111" s="56"/>
      <c r="Q111" s="56"/>
      <c r="R111" s="56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26" t="s">
        <v>69</v>
      </c>
      <c r="AE111" s="81">
        <f t="shared" ref="AE111:AJ111" si="28">SUMPRODUCT(($AA96:$AA103="x")*(AE96:AE103&gt;0))</f>
        <v>0</v>
      </c>
      <c r="AF111" s="81">
        <f t="shared" si="28"/>
        <v>0</v>
      </c>
      <c r="AG111" s="81">
        <f t="shared" si="28"/>
        <v>0</v>
      </c>
      <c r="AH111" s="81">
        <f t="shared" si="28"/>
        <v>0</v>
      </c>
      <c r="AI111" s="81">
        <f t="shared" si="28"/>
        <v>0</v>
      </c>
      <c r="AJ111" s="81">
        <f t="shared" si="28"/>
        <v>0</v>
      </c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25"/>
      <c r="BI111" s="25"/>
      <c r="BJ111" s="25"/>
      <c r="BK111" s="25"/>
      <c r="BL111" s="25"/>
      <c r="BM111" s="25"/>
      <c r="BN111" s="70"/>
      <c r="BO111" s="96" t="s">
        <v>69</v>
      </c>
      <c r="BP111" s="90">
        <v>0</v>
      </c>
      <c r="BQ111" s="90">
        <v>0</v>
      </c>
      <c r="BR111" s="90">
        <v>0</v>
      </c>
      <c r="BS111" s="90">
        <v>0</v>
      </c>
      <c r="BT111" s="90">
        <v>0</v>
      </c>
      <c r="BU111" s="90">
        <v>0</v>
      </c>
      <c r="BV111" s="62"/>
      <c r="BW111" s="60"/>
      <c r="BX111" s="60"/>
      <c r="BY111" s="60"/>
      <c r="BZ111" s="60"/>
      <c r="CA111" s="60"/>
      <c r="CB111" s="60"/>
      <c r="CC111" s="69"/>
      <c r="CD111" s="69"/>
      <c r="CE111" s="69"/>
      <c r="CF111" s="69"/>
      <c r="CG111" s="69"/>
      <c r="CH111" s="69"/>
      <c r="CI111" s="69"/>
      <c r="CJ111" s="69"/>
      <c r="CK111" s="69"/>
    </row>
    <row r="112" spans="1:89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56"/>
      <c r="K112" s="56"/>
      <c r="L112" s="56"/>
      <c r="M112" s="56"/>
      <c r="N112" s="56"/>
      <c r="O112" s="56"/>
      <c r="P112" s="56"/>
      <c r="Q112" s="56"/>
      <c r="R112" s="56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27" t="s">
        <v>185</v>
      </c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25"/>
      <c r="BI112" s="25"/>
      <c r="BJ112" s="25"/>
      <c r="BK112" s="25"/>
      <c r="BL112" s="25"/>
      <c r="BM112" s="25"/>
      <c r="BN112" s="70"/>
      <c r="BO112" s="69"/>
      <c r="BP112" s="69"/>
      <c r="BQ112" s="69"/>
      <c r="BR112" s="69"/>
      <c r="BS112" s="69"/>
      <c r="BT112" s="69"/>
      <c r="BU112" s="69"/>
      <c r="BV112" s="62"/>
      <c r="BW112" s="60"/>
      <c r="BX112" s="60"/>
      <c r="BY112" s="60"/>
      <c r="BZ112" s="60"/>
      <c r="CA112" s="60"/>
      <c r="CB112" s="60"/>
      <c r="CC112" s="69"/>
      <c r="CD112" s="69"/>
      <c r="CE112" s="69"/>
      <c r="CF112" s="69"/>
      <c r="CG112" s="69"/>
      <c r="CH112" s="69"/>
      <c r="CI112" s="69"/>
      <c r="CJ112" s="69"/>
      <c r="CK112" s="69"/>
    </row>
    <row r="113" spans="1:89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56"/>
      <c r="K113" s="56"/>
      <c r="L113" s="56"/>
      <c r="M113" s="56"/>
      <c r="N113" s="56"/>
      <c r="O113" s="56"/>
      <c r="P113" s="56"/>
      <c r="Q113" s="56"/>
      <c r="R113" s="56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 t="s">
        <v>186</v>
      </c>
      <c r="AE113" s="84">
        <f t="shared" ref="AE113:AJ113" si="29">SUM(AE107:AE111)</f>
        <v>4</v>
      </c>
      <c r="AF113" s="84">
        <f t="shared" si="29"/>
        <v>2</v>
      </c>
      <c r="AG113" s="84">
        <f t="shared" si="29"/>
        <v>3</v>
      </c>
      <c r="AH113" s="84">
        <f t="shared" si="29"/>
        <v>0</v>
      </c>
      <c r="AI113" s="84">
        <f t="shared" si="29"/>
        <v>0</v>
      </c>
      <c r="AJ113" s="84">
        <f t="shared" si="29"/>
        <v>0</v>
      </c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25"/>
      <c r="BI113" s="25"/>
      <c r="BJ113" s="25"/>
      <c r="BK113" s="25"/>
      <c r="BL113" s="25"/>
      <c r="BM113" s="25"/>
      <c r="BN113" s="70"/>
      <c r="BO113" s="69" t="s">
        <v>186</v>
      </c>
      <c r="BP113" s="88">
        <f>SUM(BP107:BP111)</f>
        <v>4</v>
      </c>
      <c r="BQ113" s="88">
        <f t="shared" ref="BQ113:BU113" si="30">SUM(BQ107:BQ111)</f>
        <v>2</v>
      </c>
      <c r="BR113" s="88">
        <f t="shared" si="30"/>
        <v>3</v>
      </c>
      <c r="BS113" s="88">
        <f t="shared" si="30"/>
        <v>0</v>
      </c>
      <c r="BT113" s="88">
        <f t="shared" si="30"/>
        <v>0</v>
      </c>
      <c r="BU113" s="88">
        <f t="shared" si="30"/>
        <v>0</v>
      </c>
      <c r="BV113" s="62"/>
      <c r="BW113" s="60"/>
      <c r="BX113" s="60"/>
      <c r="BY113" s="60"/>
      <c r="BZ113" s="60"/>
      <c r="CA113" s="60"/>
      <c r="CB113" s="60"/>
      <c r="CC113" s="69"/>
      <c r="CD113" s="69"/>
      <c r="CE113" s="69"/>
      <c r="CF113" s="69"/>
      <c r="CG113" s="69"/>
      <c r="CH113" s="69"/>
      <c r="CI113" s="69"/>
      <c r="CJ113" s="69"/>
      <c r="CK113" s="69"/>
    </row>
    <row r="114" spans="1:89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56"/>
      <c r="K114" s="56"/>
      <c r="L114" s="56"/>
      <c r="M114" s="56"/>
      <c r="N114" s="56"/>
      <c r="O114" s="56"/>
      <c r="P114" s="56"/>
      <c r="Q114" s="56"/>
      <c r="R114" s="56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25"/>
      <c r="BI114" s="25"/>
      <c r="BJ114" s="25"/>
      <c r="BK114" s="25"/>
      <c r="BL114" s="25"/>
      <c r="BM114" s="25"/>
      <c r="BN114" s="70"/>
      <c r="BO114" s="69"/>
      <c r="BP114" s="69"/>
      <c r="BQ114" s="69"/>
      <c r="BR114" s="69"/>
      <c r="BS114" s="69"/>
      <c r="BT114" s="69"/>
      <c r="BU114" s="69"/>
      <c r="BV114" s="62"/>
      <c r="BW114" s="60"/>
      <c r="BX114" s="60"/>
      <c r="BY114" s="60"/>
      <c r="BZ114" s="60"/>
      <c r="CA114" s="60"/>
      <c r="CB114" s="60"/>
      <c r="CC114" s="69"/>
      <c r="CD114" s="69"/>
      <c r="CE114" s="69"/>
      <c r="CF114" s="69"/>
      <c r="CG114" s="69"/>
      <c r="CH114" s="69"/>
      <c r="CI114" s="69"/>
      <c r="CJ114" s="69"/>
      <c r="CK114" s="69"/>
    </row>
    <row r="115" spans="1:89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56"/>
      <c r="K115" s="56"/>
      <c r="L115" s="56"/>
      <c r="M115" s="56"/>
      <c r="N115" s="56"/>
      <c r="O115" s="56"/>
      <c r="P115" s="56"/>
      <c r="Q115" s="56"/>
      <c r="R115" s="56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25"/>
      <c r="BI115" s="25"/>
      <c r="BJ115" s="25"/>
      <c r="BK115" s="25"/>
      <c r="BL115" s="25"/>
      <c r="BM115" s="25"/>
      <c r="BN115" s="70"/>
      <c r="BO115" s="69"/>
      <c r="BP115" s="69"/>
      <c r="BQ115" s="69"/>
      <c r="BR115" s="69"/>
      <c r="BS115" s="69"/>
      <c r="BT115" s="69"/>
      <c r="BU115" s="69"/>
      <c r="BV115" s="62"/>
      <c r="BW115" s="60"/>
      <c r="BX115" s="60"/>
      <c r="BY115" s="60"/>
      <c r="BZ115" s="60"/>
      <c r="CA115" s="60"/>
      <c r="CB115" s="60"/>
      <c r="CC115" s="69"/>
      <c r="CD115" s="69"/>
      <c r="CE115" s="69"/>
      <c r="CF115" s="69"/>
      <c r="CG115" s="69"/>
      <c r="CH115" s="69"/>
      <c r="CI115" s="69"/>
      <c r="CJ115" s="69"/>
      <c r="CK115" s="69"/>
    </row>
    <row r="116" spans="1:89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56"/>
      <c r="K116" s="56"/>
      <c r="L116" s="56"/>
      <c r="M116" s="56"/>
      <c r="N116" s="56"/>
      <c r="O116" s="56"/>
      <c r="P116" s="56"/>
      <c r="Q116" s="56"/>
      <c r="R116" s="56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84"/>
      <c r="AF116" s="84"/>
      <c r="AG116" s="84"/>
      <c r="AH116" s="84"/>
      <c r="AI116" s="84"/>
      <c r="AJ116" s="84"/>
      <c r="AK116" s="84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25"/>
      <c r="BI116" s="25"/>
      <c r="BJ116" s="25"/>
      <c r="BK116" s="25"/>
      <c r="BL116" s="25"/>
      <c r="BM116" s="25"/>
      <c r="BN116" s="70"/>
      <c r="BO116" s="69"/>
      <c r="BP116" s="69"/>
      <c r="BQ116" s="69"/>
      <c r="BR116" s="69"/>
      <c r="BS116" s="69"/>
      <c r="BT116" s="69"/>
      <c r="BU116" s="69"/>
      <c r="BV116" s="62"/>
      <c r="BW116" s="60"/>
      <c r="BX116" s="60"/>
      <c r="BY116" s="60"/>
      <c r="BZ116" s="60"/>
      <c r="CA116" s="60"/>
      <c r="CB116" s="60"/>
      <c r="CC116" s="69"/>
      <c r="CD116" s="69"/>
      <c r="CE116" s="69"/>
      <c r="CF116" s="69"/>
      <c r="CG116" s="69"/>
      <c r="CH116" s="69"/>
      <c r="CI116" s="69"/>
      <c r="CJ116" s="69"/>
      <c r="CK116" s="69"/>
    </row>
    <row r="117" spans="1:89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56"/>
      <c r="K117" s="56"/>
      <c r="L117" s="56"/>
      <c r="M117" s="56"/>
      <c r="N117" s="56"/>
      <c r="O117" s="56"/>
      <c r="P117" s="56"/>
      <c r="Q117" s="56"/>
      <c r="R117" s="56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25"/>
      <c r="BI117" s="25"/>
      <c r="BJ117" s="25"/>
      <c r="BK117" s="25"/>
      <c r="BL117" s="25"/>
      <c r="BM117" s="25"/>
      <c r="BN117" s="70"/>
      <c r="BO117" s="69"/>
      <c r="BP117" s="69"/>
      <c r="BQ117" s="69"/>
      <c r="BR117" s="69"/>
      <c r="BS117" s="69"/>
      <c r="BT117" s="69"/>
      <c r="BU117" s="69"/>
      <c r="BV117" s="62"/>
      <c r="BW117" s="60"/>
      <c r="BX117" s="60"/>
      <c r="BY117" s="60"/>
      <c r="BZ117" s="60"/>
      <c r="CA117" s="60"/>
      <c r="CB117" s="60"/>
      <c r="CC117" s="69"/>
      <c r="CD117" s="69"/>
      <c r="CE117" s="69"/>
      <c r="CF117" s="69"/>
      <c r="CG117" s="69"/>
      <c r="CH117" s="69"/>
      <c r="CI117" s="69"/>
      <c r="CJ117" s="69"/>
      <c r="CK117" s="69"/>
    </row>
    <row r="118" spans="1:89" ht="26.25" x14ac:dyDescent="0.4">
      <c r="A118" s="25"/>
      <c r="B118" s="25"/>
      <c r="C118" s="25"/>
      <c r="D118" s="25"/>
      <c r="E118" s="25"/>
      <c r="F118" s="25"/>
      <c r="G118" s="25"/>
      <c r="H118" s="25"/>
      <c r="I118" s="25"/>
      <c r="J118" s="56"/>
      <c r="K118" s="56"/>
      <c r="L118" s="56"/>
      <c r="M118" s="56"/>
      <c r="N118" s="56"/>
      <c r="O118" s="56"/>
      <c r="P118" s="56"/>
      <c r="Q118" s="56"/>
      <c r="R118" s="56"/>
      <c r="S118" s="62"/>
      <c r="T118" s="62"/>
      <c r="U118" s="62"/>
      <c r="V118" s="62"/>
      <c r="W118" s="62"/>
      <c r="X118" s="62"/>
      <c r="Y118" s="62"/>
      <c r="Z118" s="62"/>
      <c r="AA118" s="102"/>
      <c r="AB118" s="62" t="s">
        <v>226</v>
      </c>
      <c r="AC118" s="62"/>
      <c r="AD118" s="75" t="s">
        <v>147</v>
      </c>
      <c r="AE118" s="76"/>
      <c r="AF118" s="76"/>
      <c r="AG118" s="76"/>
      <c r="AH118" s="76"/>
      <c r="AI118" s="76"/>
      <c r="AJ118" s="101" t="s">
        <v>62</v>
      </c>
      <c r="AK118" s="76"/>
      <c r="AL118" s="97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25"/>
      <c r="BI118" s="25"/>
      <c r="BJ118" s="25"/>
      <c r="BK118" s="25"/>
      <c r="BL118" s="25"/>
      <c r="BM118" s="25"/>
      <c r="BN118" s="70"/>
      <c r="BO118" s="69"/>
      <c r="BP118" s="69"/>
      <c r="BQ118" s="69"/>
      <c r="BR118" s="69"/>
      <c r="BS118" s="69"/>
      <c r="BT118" s="69"/>
      <c r="BU118" s="69"/>
      <c r="BV118" s="62"/>
      <c r="BW118" s="60"/>
      <c r="BX118" s="60"/>
      <c r="BY118" s="60"/>
      <c r="BZ118" s="60"/>
      <c r="CA118" s="60"/>
      <c r="CB118" s="60"/>
      <c r="CC118" s="69"/>
      <c r="CD118" s="69"/>
      <c r="CE118" s="69"/>
      <c r="CF118" s="69"/>
      <c r="CG118" s="69"/>
      <c r="CH118" s="69"/>
      <c r="CI118" s="69"/>
      <c r="CJ118" s="69"/>
      <c r="CK118" s="69"/>
    </row>
    <row r="119" spans="1:89" ht="30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56"/>
      <c r="K119" s="56"/>
      <c r="L119" s="56"/>
      <c r="M119" s="56"/>
      <c r="N119" s="56"/>
      <c r="O119" s="56"/>
      <c r="P119" s="56"/>
      <c r="Q119" s="56"/>
      <c r="R119" s="56"/>
      <c r="S119" s="62"/>
      <c r="T119" s="62"/>
      <c r="U119" s="62"/>
      <c r="V119" s="62"/>
      <c r="W119" s="62"/>
      <c r="X119" s="62"/>
      <c r="Y119" s="62"/>
      <c r="Z119" s="62"/>
      <c r="AA119" s="73" t="s">
        <v>69</v>
      </c>
      <c r="AB119" s="109" t="s">
        <v>64</v>
      </c>
      <c r="AC119" s="110" t="s">
        <v>63</v>
      </c>
      <c r="AD119" s="78" t="s">
        <v>60</v>
      </c>
      <c r="AE119" s="107" t="s">
        <v>229</v>
      </c>
      <c r="AF119" s="107" t="s">
        <v>230</v>
      </c>
      <c r="AG119" s="107" t="s">
        <v>231</v>
      </c>
      <c r="AH119" s="107" t="s">
        <v>232</v>
      </c>
      <c r="AI119" s="107" t="s">
        <v>233</v>
      </c>
      <c r="AJ119" s="107" t="s">
        <v>234</v>
      </c>
      <c r="AK119" s="77" t="s">
        <v>61</v>
      </c>
      <c r="AL119" s="79" t="s">
        <v>2</v>
      </c>
      <c r="AM119" s="108" t="str">
        <f>$AM$2</f>
        <v>GSchV_limits</v>
      </c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25"/>
      <c r="BI119" s="25"/>
      <c r="BJ119" s="25"/>
      <c r="BK119" s="25"/>
      <c r="BL119" s="25"/>
      <c r="BM119" s="25"/>
      <c r="BN119" s="70"/>
      <c r="BO119" s="69"/>
      <c r="BP119" s="69"/>
      <c r="BQ119" s="69"/>
      <c r="BR119" s="69"/>
      <c r="BS119" s="69"/>
      <c r="BT119" s="69"/>
      <c r="BU119" s="69"/>
      <c r="BV119" s="62"/>
      <c r="BW119" s="58">
        <v>3</v>
      </c>
      <c r="BX119" s="58">
        <v>3</v>
      </c>
      <c r="BY119" s="58">
        <v>4</v>
      </c>
      <c r="BZ119" s="58">
        <v>5</v>
      </c>
      <c r="CA119" s="58">
        <v>6</v>
      </c>
      <c r="CB119" s="58">
        <v>7</v>
      </c>
      <c r="CC119" s="69"/>
      <c r="CD119" s="69"/>
      <c r="CE119" s="69"/>
      <c r="CF119" s="69"/>
      <c r="CG119" s="69"/>
      <c r="CH119" s="69"/>
      <c r="CI119" s="69"/>
      <c r="CJ119" s="69"/>
      <c r="CK119" s="69"/>
    </row>
    <row r="120" spans="1:89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56"/>
      <c r="K120" s="56"/>
      <c r="L120" s="56"/>
      <c r="M120" s="56"/>
      <c r="N120" s="56"/>
      <c r="O120" s="56"/>
      <c r="P120" s="56"/>
      <c r="Q120" s="56"/>
      <c r="R120" s="56"/>
      <c r="S120" s="62"/>
      <c r="T120" s="62"/>
      <c r="U120" s="62"/>
      <c r="V120" s="62"/>
      <c r="W120" s="62"/>
      <c r="X120" s="62"/>
      <c r="Y120" s="62"/>
      <c r="Z120" s="62"/>
      <c r="AA120" s="81" t="str">
        <f>INDEX('Detected Compounds limits'!$B$2:$I$50, MATCH($AD120,'Detected Compounds limits'!$B$2:$B$50, 0), MATCH(AA$4,'Detected Compounds limits'!$B$2:$I$2,0))</f>
        <v xml:space="preserve"> </v>
      </c>
      <c r="AB120" s="81" t="s">
        <v>65</v>
      </c>
      <c r="AC120" s="82" t="s">
        <v>65</v>
      </c>
      <c r="AD120" s="83" t="s">
        <v>6</v>
      </c>
      <c r="AE120" s="81">
        <v>0.04</v>
      </c>
      <c r="AF120" s="81"/>
      <c r="AG120" s="81"/>
      <c r="AH120" s="81">
        <v>7.6999999999999999E-2</v>
      </c>
      <c r="AI120" s="81">
        <v>0.02</v>
      </c>
      <c r="AJ120" s="81"/>
      <c r="AK120" s="81">
        <v>7.6999999999999999E-2</v>
      </c>
      <c r="AL120" s="81">
        <f>INDEX('Detected Compounds limits'!$B$2:$H$50, MATCH($AD120,'Detected Compounds limits'!$B$2:$B$50, 0), MATCH(AL$4,'Detected Compounds limits'!$B$2:$H$2,0))</f>
        <v>0.02</v>
      </c>
      <c r="AM120" s="81">
        <f>INDEX('Detected Compounds limits'!$B$2:$H$50, MATCH($AD120,'Detected Compounds limits'!$B$2:$B$50, 0), MATCH(AM$2,'Detected Compounds limits'!$B$2:$H$2,0))</f>
        <v>0.1</v>
      </c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25"/>
      <c r="BI120" s="25"/>
      <c r="BJ120" s="25"/>
      <c r="BK120" s="25"/>
      <c r="BL120" s="25"/>
      <c r="BM120" s="25"/>
      <c r="BN120" s="70"/>
      <c r="BO120" s="69"/>
      <c r="BP120" s="69"/>
      <c r="BQ120" s="69"/>
      <c r="BR120" s="69"/>
      <c r="BS120" s="69"/>
      <c r="BT120" s="69"/>
      <c r="BU120" s="69"/>
      <c r="BV120" s="62"/>
      <c r="BW120" s="59" t="s">
        <v>76</v>
      </c>
      <c r="BX120" s="59"/>
      <c r="BY120" s="59"/>
      <c r="BZ120" s="59"/>
      <c r="CA120" s="59" t="s">
        <v>76</v>
      </c>
      <c r="CB120" s="59"/>
      <c r="CC120" s="69"/>
      <c r="CD120" s="69"/>
      <c r="CE120" s="69"/>
      <c r="CF120" s="69"/>
      <c r="CG120" s="69"/>
      <c r="CH120" s="69"/>
      <c r="CI120" s="69"/>
      <c r="CJ120" s="69"/>
      <c r="CK120" s="69"/>
    </row>
    <row r="121" spans="1:89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56"/>
      <c r="K121" s="56"/>
      <c r="L121" s="56"/>
      <c r="M121" s="56"/>
      <c r="N121" s="56"/>
      <c r="O121" s="56"/>
      <c r="P121" s="56"/>
      <c r="Q121" s="56"/>
      <c r="R121" s="56"/>
      <c r="S121" s="62"/>
      <c r="T121" s="62"/>
      <c r="U121" s="62"/>
      <c r="V121" s="62"/>
      <c r="W121" s="62"/>
      <c r="X121" s="62"/>
      <c r="Y121" s="62"/>
      <c r="Z121" s="62"/>
      <c r="AA121" s="81" t="str">
        <f>INDEX('Detected Compounds limits'!$B$2:$I$50, MATCH($AD121,'Detected Compounds limits'!$B$2:$B$50, 0), MATCH(AA$4,'Detected Compounds limits'!$B$2:$I$2,0))</f>
        <v xml:space="preserve"> </v>
      </c>
      <c r="AB121" s="81"/>
      <c r="AC121" s="82"/>
      <c r="AD121" s="83" t="s">
        <v>12</v>
      </c>
      <c r="AE121" s="81"/>
      <c r="AF121" s="81"/>
      <c r="AG121" s="81"/>
      <c r="AH121" s="81"/>
      <c r="AI121" s="81">
        <v>3.6999999999999999E-4</v>
      </c>
      <c r="AJ121" s="81"/>
      <c r="AK121" s="81">
        <v>3.6999999999999999E-4</v>
      </c>
      <c r="AL121" s="81">
        <f>INDEX('Detected Compounds limits'!$B$2:$H$50, MATCH($AD121,'Detected Compounds limits'!$B$2:$B$50, 0), MATCH(AL$4,'Detected Compounds limits'!$B$2:$H$2,0))</f>
        <v>2.0000000000000002E-5</v>
      </c>
      <c r="AM121" s="81">
        <f>INDEX('Detected Compounds limits'!$B$2:$H$50, MATCH($AD121,'Detected Compounds limits'!$B$2:$B$50, 0), MATCH(AM$2,'Detected Compounds limits'!$B$2:$H$2,0))</f>
        <v>0.1</v>
      </c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25"/>
      <c r="BI121" s="25"/>
      <c r="BJ121" s="25"/>
      <c r="BK121" s="25"/>
      <c r="BL121" s="25"/>
      <c r="BM121" s="25"/>
      <c r="BN121" s="70"/>
      <c r="BO121" s="69"/>
      <c r="BP121" s="69"/>
      <c r="BQ121" s="69"/>
      <c r="BR121" s="69"/>
      <c r="BS121" s="69"/>
      <c r="BT121" s="69"/>
      <c r="BU121" s="69"/>
      <c r="BV121" s="62"/>
      <c r="BW121" s="59"/>
      <c r="BX121" s="59"/>
      <c r="BY121" s="59"/>
      <c r="BZ121" s="59"/>
      <c r="CA121" s="59"/>
      <c r="CB121" s="59"/>
      <c r="CC121" s="69"/>
      <c r="CD121" s="69"/>
      <c r="CE121" s="69"/>
      <c r="CF121" s="69"/>
      <c r="CG121" s="69"/>
      <c r="CH121" s="69"/>
      <c r="CI121" s="69"/>
      <c r="CJ121" s="69"/>
      <c r="CK121" s="69"/>
    </row>
    <row r="122" spans="1:89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56"/>
      <c r="K122" s="56"/>
      <c r="L122" s="56"/>
      <c r="M122" s="56"/>
      <c r="N122" s="56"/>
      <c r="O122" s="56"/>
      <c r="P122" s="56"/>
      <c r="Q122" s="56"/>
      <c r="R122" s="56"/>
      <c r="S122" s="62"/>
      <c r="T122" s="62"/>
      <c r="U122" s="62"/>
      <c r="V122" s="62"/>
      <c r="W122" s="62"/>
      <c r="X122" s="62"/>
      <c r="Y122" s="62"/>
      <c r="Z122" s="62"/>
      <c r="AA122" s="81" t="str">
        <f>INDEX('Detected Compounds limits'!$B$2:$I$50, MATCH($AD122,'Detected Compounds limits'!$B$2:$B$50, 0), MATCH(AA$4,'Detected Compounds limits'!$B$2:$I$2,0))</f>
        <v xml:space="preserve"> </v>
      </c>
      <c r="AB122" s="81"/>
      <c r="AC122" s="82"/>
      <c r="AD122" s="83" t="s">
        <v>20</v>
      </c>
      <c r="AE122" s="81"/>
      <c r="AF122" s="81">
        <v>1E-4</v>
      </c>
      <c r="AG122" s="81"/>
      <c r="AH122" s="81"/>
      <c r="AI122" s="81"/>
      <c r="AJ122" s="81"/>
      <c r="AK122" s="81">
        <v>1E-4</v>
      </c>
      <c r="AL122" s="81">
        <f>INDEX('Detected Compounds limits'!$B$2:$H$50, MATCH($AD122,'Detected Compounds limits'!$B$2:$B$50, 0), MATCH(AL$4,'Detected Compounds limits'!$B$2:$H$2,0))</f>
        <v>1E-4</v>
      </c>
      <c r="AM122" s="81">
        <f>INDEX('Detected Compounds limits'!$B$2:$H$50, MATCH($AD122,'Detected Compounds limits'!$B$2:$B$50, 0), MATCH(AM$2,'Detected Compounds limits'!$B$2:$H$2,0))</f>
        <v>0.1</v>
      </c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25"/>
      <c r="BI122" s="25"/>
      <c r="BJ122" s="25"/>
      <c r="BK122" s="25"/>
      <c r="BL122" s="25"/>
      <c r="BM122" s="25"/>
      <c r="BN122" s="70"/>
      <c r="BO122" s="69"/>
      <c r="BP122" s="69"/>
      <c r="BQ122" s="69"/>
      <c r="BR122" s="69"/>
      <c r="BS122" s="69"/>
      <c r="BT122" s="69"/>
      <c r="BU122" s="69"/>
      <c r="BV122" s="62"/>
      <c r="BW122" s="58"/>
      <c r="BX122" s="58" t="s">
        <v>76</v>
      </c>
      <c r="BY122" s="58"/>
      <c r="BZ122" s="58"/>
      <c r="CA122" s="58"/>
      <c r="CB122" s="61"/>
      <c r="CC122" s="69"/>
      <c r="CD122" s="69"/>
      <c r="CE122" s="69"/>
      <c r="CF122" s="69"/>
      <c r="CG122" s="69"/>
      <c r="CH122" s="69"/>
      <c r="CI122" s="69"/>
      <c r="CJ122" s="69"/>
      <c r="CK122" s="69"/>
    </row>
    <row r="123" spans="1:89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56"/>
      <c r="K123" s="56"/>
      <c r="L123" s="56"/>
      <c r="M123" s="56"/>
      <c r="N123" s="56"/>
      <c r="O123" s="56"/>
      <c r="P123" s="56"/>
      <c r="Q123" s="56"/>
      <c r="R123" s="56"/>
      <c r="S123" s="62"/>
      <c r="T123" s="62"/>
      <c r="U123" s="62"/>
      <c r="V123" s="62"/>
      <c r="W123" s="62"/>
      <c r="X123" s="62"/>
      <c r="Y123" s="62"/>
      <c r="Z123" s="62"/>
      <c r="AA123" s="81" t="str">
        <f>INDEX('Detected Compounds limits'!$B$2:$I$50, MATCH($AD123,'Detected Compounds limits'!$B$2:$B$50, 0), MATCH(AA$4,'Detected Compounds limits'!$B$2:$I$2,0))</f>
        <v xml:space="preserve"> </v>
      </c>
      <c r="AB123" s="81" t="s">
        <v>65</v>
      </c>
      <c r="AC123" s="82" t="s">
        <v>65</v>
      </c>
      <c r="AD123" s="83" t="s">
        <v>31</v>
      </c>
      <c r="AE123" s="81"/>
      <c r="AF123" s="81"/>
      <c r="AG123" s="81"/>
      <c r="AH123" s="81"/>
      <c r="AI123" s="81"/>
      <c r="AJ123" s="81">
        <v>0.19400000000000001</v>
      </c>
      <c r="AK123" s="81">
        <v>0.19400000000000001</v>
      </c>
      <c r="AL123" s="81">
        <f>INDEX('Detected Compounds limits'!$B$2:$H$50, MATCH($AD123,'Detected Compounds limits'!$B$2:$B$50, 0), MATCH(AL$4,'Detected Compounds limits'!$B$2:$H$2,0))</f>
        <v>0.04</v>
      </c>
      <c r="AM123" s="81">
        <f>INDEX('Detected Compounds limits'!$B$2:$H$50, MATCH($AD123,'Detected Compounds limits'!$B$2:$B$50, 0), MATCH(AM$2,'Detected Compounds limits'!$B$2:$H$2,0))</f>
        <v>0.1</v>
      </c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25"/>
      <c r="BI123" s="25"/>
      <c r="BJ123" s="25"/>
      <c r="BK123" s="25"/>
      <c r="BL123" s="25"/>
      <c r="BM123" s="25"/>
      <c r="BN123" s="70"/>
      <c r="BO123" s="69"/>
      <c r="BP123" s="69"/>
      <c r="BQ123" s="69"/>
      <c r="BR123" s="69"/>
      <c r="BS123" s="69"/>
      <c r="BT123" s="69"/>
      <c r="BU123" s="69"/>
      <c r="BV123" s="62"/>
      <c r="BW123" s="59"/>
      <c r="BX123" s="59"/>
      <c r="BY123" s="59"/>
      <c r="BZ123" s="59"/>
      <c r="CA123" s="59"/>
      <c r="CB123" s="59"/>
      <c r="CC123" s="69"/>
      <c r="CD123" s="69"/>
      <c r="CE123" s="69"/>
      <c r="CF123" s="69"/>
      <c r="CG123" s="69"/>
      <c r="CH123" s="69"/>
      <c r="CI123" s="69"/>
      <c r="CJ123" s="69"/>
      <c r="CK123" s="69"/>
    </row>
    <row r="124" spans="1:89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56"/>
      <c r="K124" s="56"/>
      <c r="L124" s="56"/>
      <c r="M124" s="56"/>
      <c r="N124" s="56"/>
      <c r="O124" s="56"/>
      <c r="P124" s="56"/>
      <c r="Q124" s="56"/>
      <c r="R124" s="56"/>
      <c r="S124" s="62"/>
      <c r="T124" s="62"/>
      <c r="U124" s="62"/>
      <c r="V124" s="62"/>
      <c r="W124" s="62"/>
      <c r="X124" s="62"/>
      <c r="Y124" s="62"/>
      <c r="Z124" s="62"/>
      <c r="AA124" s="81" t="str">
        <f>INDEX('Detected Compounds limits'!$B$2:$I$50, MATCH($AD124,'Detected Compounds limits'!$B$2:$B$50, 0), MATCH(AA$4,'Detected Compounds limits'!$B$2:$I$2,0))</f>
        <v xml:space="preserve"> </v>
      </c>
      <c r="AB124" s="81"/>
      <c r="AC124" s="82"/>
      <c r="AD124" s="83" t="s">
        <v>37</v>
      </c>
      <c r="AE124" s="81"/>
      <c r="AF124" s="81"/>
      <c r="AG124" s="81"/>
      <c r="AH124" s="81"/>
      <c r="AI124" s="81">
        <v>2.9999999999999997E-4</v>
      </c>
      <c r="AJ124" s="81"/>
      <c r="AK124" s="81">
        <v>2.9999999999999997E-4</v>
      </c>
      <c r="AL124" s="81">
        <f>INDEX('Detected Compounds limits'!$B$2:$H$50, MATCH($AD124,'Detected Compounds limits'!$B$2:$B$50, 0), MATCH(AL$4,'Detected Compounds limits'!$B$2:$H$2,0))</f>
        <v>2.9999999999999997E-4</v>
      </c>
      <c r="AM124" s="81">
        <f>INDEX('Detected Compounds limits'!$B$2:$H$50, MATCH($AD124,'Detected Compounds limits'!$B$2:$B$50, 0), MATCH(AM$2,'Detected Compounds limits'!$B$2:$H$2,0))</f>
        <v>0.1</v>
      </c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25"/>
      <c r="BI124" s="25"/>
      <c r="BJ124" s="25"/>
      <c r="BK124" s="25"/>
      <c r="BL124" s="25"/>
      <c r="BM124" s="25"/>
      <c r="BN124" s="70"/>
      <c r="BO124" s="69"/>
      <c r="BP124" s="69"/>
      <c r="BQ124" s="69"/>
      <c r="BR124" s="69"/>
      <c r="BS124" s="69"/>
      <c r="BT124" s="69"/>
      <c r="BU124" s="69"/>
      <c r="BV124" s="62"/>
      <c r="BW124" s="58"/>
      <c r="BX124" s="58"/>
      <c r="BY124" s="58"/>
      <c r="BZ124" s="58"/>
      <c r="CA124" s="58" t="s">
        <v>76</v>
      </c>
      <c r="CB124" s="61"/>
      <c r="CC124" s="69"/>
      <c r="CD124" s="69"/>
      <c r="CE124" s="69"/>
      <c r="CF124" s="69"/>
      <c r="CG124" s="69"/>
      <c r="CH124" s="69"/>
      <c r="CI124" s="69"/>
      <c r="CJ124" s="69"/>
      <c r="CK124" s="69"/>
    </row>
    <row r="125" spans="1:89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56"/>
      <c r="K125" s="56"/>
      <c r="L125" s="56"/>
      <c r="M125" s="56"/>
      <c r="N125" s="56"/>
      <c r="O125" s="56"/>
      <c r="P125" s="56"/>
      <c r="Q125" s="56"/>
      <c r="R125" s="56"/>
      <c r="S125" s="62"/>
      <c r="T125" s="62"/>
      <c r="U125" s="62"/>
      <c r="V125" s="62"/>
      <c r="W125" s="62"/>
      <c r="X125" s="62"/>
      <c r="Y125" s="62"/>
      <c r="Z125" s="62"/>
      <c r="AA125" s="81" t="str">
        <f>INDEX('Detected Compounds limits'!$B$2:$I$50, MATCH($AD125,'Detected Compounds limits'!$B$2:$B$50, 0), MATCH(AA$4,'Detected Compounds limits'!$B$2:$I$2,0))</f>
        <v xml:space="preserve"> </v>
      </c>
      <c r="AB125" s="85"/>
      <c r="AC125" s="82"/>
      <c r="AD125" s="83" t="s">
        <v>49</v>
      </c>
      <c r="AE125" s="81"/>
      <c r="AF125" s="81"/>
      <c r="AG125" s="81"/>
      <c r="AH125" s="81">
        <v>0.04</v>
      </c>
      <c r="AI125" s="81"/>
      <c r="AJ125" s="81"/>
      <c r="AK125" s="81">
        <v>0.04</v>
      </c>
      <c r="AL125" s="81">
        <f>INDEX('Detected Compounds limits'!$B$2:$H$50, MATCH($AD125,'Detected Compounds limits'!$B$2:$B$50, 0), MATCH(AL$4,'Detected Compounds limits'!$B$2:$H$2,0))</f>
        <v>0.04</v>
      </c>
      <c r="AM125" s="81">
        <f>INDEX('Detected Compounds limits'!$B$2:$H$50, MATCH($AD125,'Detected Compounds limits'!$B$2:$B$50, 0), MATCH(AM$2,'Detected Compounds limits'!$B$2:$H$2,0))</f>
        <v>0.1</v>
      </c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25"/>
      <c r="BI125" s="25"/>
      <c r="BJ125" s="25"/>
      <c r="BK125" s="25"/>
      <c r="BL125" s="25"/>
      <c r="BM125" s="25"/>
      <c r="BN125" s="70"/>
      <c r="BO125" s="69"/>
      <c r="BP125" s="69"/>
      <c r="BQ125" s="69"/>
      <c r="BR125" s="69"/>
      <c r="BS125" s="69"/>
      <c r="BT125" s="69"/>
      <c r="BU125" s="69"/>
      <c r="BV125" s="62"/>
      <c r="BW125" s="59"/>
      <c r="BX125" s="59"/>
      <c r="BY125" s="59"/>
      <c r="BZ125" s="59" t="s">
        <v>76</v>
      </c>
      <c r="CA125" s="59"/>
      <c r="CB125" s="59"/>
      <c r="CC125" s="69"/>
      <c r="CD125" s="69"/>
      <c r="CE125" s="69"/>
      <c r="CF125" s="69"/>
      <c r="CG125" s="69"/>
      <c r="CH125" s="69"/>
      <c r="CI125" s="69"/>
      <c r="CJ125" s="69"/>
      <c r="CK125" s="69"/>
    </row>
    <row r="126" spans="1:89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56"/>
      <c r="K126" s="56"/>
      <c r="L126" s="56"/>
      <c r="M126" s="56"/>
      <c r="N126" s="56"/>
      <c r="O126" s="56"/>
      <c r="P126" s="56"/>
      <c r="Q126" s="56"/>
      <c r="R126" s="56"/>
      <c r="S126" s="62"/>
      <c r="T126" s="62"/>
      <c r="U126" s="62"/>
      <c r="V126" s="62"/>
      <c r="W126" s="62"/>
      <c r="X126" s="62"/>
      <c r="Y126" s="62"/>
      <c r="Z126" s="62"/>
      <c r="AA126" s="81" t="str">
        <f>INDEX('Detected Compounds limits'!$B$2:$I$50, MATCH($AD126,'Detected Compounds limits'!$B$2:$B$50, 0), MATCH(AA$4,'Detected Compounds limits'!$B$2:$I$2,0))</f>
        <v xml:space="preserve"> </v>
      </c>
      <c r="AB126" s="81"/>
      <c r="AC126" s="82"/>
      <c r="AD126" s="83" t="s">
        <v>51</v>
      </c>
      <c r="AE126" s="81"/>
      <c r="AF126" s="81"/>
      <c r="AG126" s="81">
        <v>2.9999999999999997E-5</v>
      </c>
      <c r="AH126" s="81"/>
      <c r="AI126" s="81">
        <v>4.0000000000000003E-5</v>
      </c>
      <c r="AJ126" s="81"/>
      <c r="AK126" s="81">
        <v>4.0000000000000003E-5</v>
      </c>
      <c r="AL126" s="81">
        <f>INDEX('Detected Compounds limits'!$B$2:$H$50, MATCH($AD126,'Detected Compounds limits'!$B$2:$B$50, 0), MATCH(AL$4,'Detected Compounds limits'!$B$2:$H$2,0))</f>
        <v>2.0000000000000002E-5</v>
      </c>
      <c r="AM126" s="81">
        <f>INDEX('Detected Compounds limits'!$B$2:$H$50, MATCH($AD126,'Detected Compounds limits'!$B$2:$B$50, 0), MATCH(AM$2,'Detected Compounds limits'!$B$2:$H$2,0))</f>
        <v>0.1</v>
      </c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25"/>
      <c r="BI126" s="25"/>
      <c r="BJ126" s="25"/>
      <c r="BK126" s="25"/>
      <c r="BL126" s="25"/>
      <c r="BM126" s="25"/>
      <c r="BN126" s="70"/>
      <c r="BO126" s="69"/>
      <c r="BP126" s="69"/>
      <c r="BQ126" s="69"/>
      <c r="BR126" s="69"/>
      <c r="BS126" s="69"/>
      <c r="BT126" s="69"/>
      <c r="BU126" s="69"/>
      <c r="BV126" s="62"/>
      <c r="BW126" s="59"/>
      <c r="BX126" s="59"/>
      <c r="BY126" s="59"/>
      <c r="BZ126" s="59"/>
      <c r="CA126" s="59"/>
      <c r="CB126" s="59"/>
      <c r="CC126" s="69"/>
      <c r="CD126" s="69"/>
      <c r="CE126" s="69"/>
      <c r="CF126" s="69"/>
      <c r="CG126" s="69"/>
      <c r="CH126" s="69"/>
      <c r="CI126" s="69"/>
      <c r="CJ126" s="69"/>
      <c r="CK126" s="69"/>
    </row>
    <row r="127" spans="1:89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56"/>
      <c r="K127" s="56"/>
      <c r="L127" s="56"/>
      <c r="M127" s="56"/>
      <c r="N127" s="56"/>
      <c r="O127" s="56"/>
      <c r="P127" s="56"/>
      <c r="Q127" s="56"/>
      <c r="R127" s="56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25"/>
      <c r="BI127" s="25"/>
      <c r="BJ127" s="25"/>
      <c r="BK127" s="25"/>
      <c r="BL127" s="25"/>
      <c r="BM127" s="25"/>
      <c r="BN127" s="70"/>
      <c r="BO127" s="69"/>
      <c r="BP127" s="69"/>
      <c r="BQ127" s="69"/>
      <c r="BR127" s="69"/>
      <c r="BS127" s="69"/>
      <c r="BT127" s="69"/>
      <c r="BU127" s="69"/>
      <c r="BV127" s="62"/>
      <c r="BW127" s="60"/>
      <c r="BX127" s="60"/>
      <c r="BY127" s="60"/>
      <c r="BZ127" s="60"/>
      <c r="CA127" s="60"/>
      <c r="CB127" s="60"/>
      <c r="CC127" s="69"/>
      <c r="CD127" s="69"/>
      <c r="CE127" s="69"/>
      <c r="CF127" s="69"/>
      <c r="CG127" s="69"/>
      <c r="CH127" s="69"/>
      <c r="CI127" s="69"/>
      <c r="CJ127" s="69"/>
      <c r="CK127" s="69"/>
    </row>
    <row r="128" spans="1:89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56"/>
      <c r="K128" s="56"/>
      <c r="L128" s="56"/>
      <c r="M128" s="56"/>
      <c r="N128" s="56"/>
      <c r="O128" s="56"/>
      <c r="P128" s="56"/>
      <c r="Q128" s="56"/>
      <c r="R128" s="56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25"/>
      <c r="BI128" s="25"/>
      <c r="BJ128" s="25"/>
      <c r="BK128" s="25"/>
      <c r="BL128" s="25"/>
      <c r="BM128" s="25"/>
      <c r="BN128" s="70"/>
      <c r="BO128" s="69"/>
      <c r="BP128" s="69"/>
      <c r="BQ128" s="69"/>
      <c r="BR128" s="69"/>
      <c r="BS128" s="69"/>
      <c r="BT128" s="69"/>
      <c r="BU128" s="69"/>
      <c r="BV128" s="62"/>
      <c r="BW128" s="60"/>
      <c r="BX128" s="60"/>
      <c r="BY128" s="60"/>
      <c r="BZ128" s="60"/>
      <c r="CA128" s="60"/>
      <c r="CB128" s="60"/>
      <c r="CC128" s="69"/>
      <c r="CD128" s="69"/>
      <c r="CE128" s="69"/>
      <c r="CF128" s="69"/>
      <c r="CG128" s="69"/>
      <c r="CH128" s="69"/>
      <c r="CI128" s="69"/>
      <c r="CJ128" s="69"/>
      <c r="CK128" s="69"/>
    </row>
    <row r="129" spans="1:89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56"/>
      <c r="K129" s="56"/>
      <c r="L129" s="56"/>
      <c r="M129" s="56"/>
      <c r="N129" s="56"/>
      <c r="O129" s="56"/>
      <c r="P129" s="56"/>
      <c r="Q129" s="56"/>
      <c r="R129" s="56"/>
      <c r="S129" s="62" t="s">
        <v>85</v>
      </c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 t="str">
        <f>AD118</f>
        <v>Steinbruch Andil</v>
      </c>
      <c r="AE129" s="81" t="str">
        <f t="shared" ref="AE129:AJ129" si="31">AE119</f>
        <v>04/03</v>
      </c>
      <c r="AF129" s="81" t="str">
        <f t="shared" si="31"/>
        <v>31/03</v>
      </c>
      <c r="AG129" s="81" t="str">
        <f t="shared" si="31"/>
        <v>29/04</v>
      </c>
      <c r="AH129" s="81" t="str">
        <f t="shared" si="31"/>
        <v>25/05</v>
      </c>
      <c r="AI129" s="81" t="str">
        <f t="shared" si="31"/>
        <v>23/06</v>
      </c>
      <c r="AJ129" s="81" t="str">
        <f t="shared" si="31"/>
        <v>21/07</v>
      </c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25"/>
      <c r="BI129" s="25"/>
      <c r="BJ129" s="25"/>
      <c r="BK129" s="25"/>
      <c r="BL129" s="25"/>
      <c r="BM129" s="25"/>
      <c r="BN129" s="70"/>
      <c r="BO129" s="91" t="s">
        <v>205</v>
      </c>
      <c r="BP129" s="89" t="s">
        <v>168</v>
      </c>
      <c r="BQ129" s="89" t="s">
        <v>169</v>
      </c>
      <c r="BR129" s="89" t="s">
        <v>170</v>
      </c>
      <c r="BS129" s="89" t="s">
        <v>171</v>
      </c>
      <c r="BT129" s="89" t="s">
        <v>172</v>
      </c>
      <c r="BU129" s="89" t="s">
        <v>173</v>
      </c>
      <c r="BV129" s="62"/>
      <c r="BW129" s="60"/>
      <c r="BX129" s="60"/>
      <c r="BY129" s="60"/>
      <c r="BZ129" s="60"/>
      <c r="CA129" s="60"/>
      <c r="CB129" s="60"/>
      <c r="CC129" s="69"/>
      <c r="CD129" s="69"/>
      <c r="CE129" s="69"/>
      <c r="CF129" s="69"/>
      <c r="CG129" s="69"/>
      <c r="CH129" s="69"/>
      <c r="CI129" s="69"/>
      <c r="CJ129" s="69"/>
      <c r="CK129" s="69"/>
    </row>
    <row r="130" spans="1:89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56"/>
      <c r="K130" s="56"/>
      <c r="L130" s="56"/>
      <c r="M130" s="56"/>
      <c r="N130" s="56"/>
      <c r="O130" s="56"/>
      <c r="P130" s="56"/>
      <c r="Q130" s="56"/>
      <c r="R130" s="56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50" t="s">
        <v>78</v>
      </c>
      <c r="AE130" s="81">
        <f t="shared" ref="AE130:AJ130" si="32">SUMPRODUCT(($AA120:$AA126&lt;&gt;"x")*($AC120:$AC126&lt;&gt;"x")*(BW120:BW126="&lt;")*(AE120:AE126&gt;$AM120:$AM126))</f>
        <v>0</v>
      </c>
      <c r="AF130" s="81">
        <f t="shared" si="32"/>
        <v>0</v>
      </c>
      <c r="AG130" s="81">
        <f t="shared" si="32"/>
        <v>0</v>
      </c>
      <c r="AH130" s="81">
        <f t="shared" si="32"/>
        <v>0</v>
      </c>
      <c r="AI130" s="81">
        <f t="shared" si="32"/>
        <v>0</v>
      </c>
      <c r="AJ130" s="81">
        <f t="shared" si="32"/>
        <v>0</v>
      </c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25"/>
      <c r="BI130" s="25"/>
      <c r="BJ130" s="25"/>
      <c r="BK130" s="25"/>
      <c r="BL130" s="25"/>
      <c r="BM130" s="25"/>
      <c r="BN130" s="70"/>
      <c r="BO130" s="92" t="s">
        <v>78</v>
      </c>
      <c r="BP130" s="90">
        <v>0</v>
      </c>
      <c r="BQ130" s="90">
        <v>0</v>
      </c>
      <c r="BR130" s="90">
        <v>0</v>
      </c>
      <c r="BS130" s="90">
        <v>0</v>
      </c>
      <c r="BT130" s="90">
        <v>0</v>
      </c>
      <c r="BU130" s="90">
        <v>0</v>
      </c>
      <c r="BV130" s="62"/>
      <c r="BW130" s="60"/>
      <c r="BX130" s="60"/>
      <c r="BY130" s="60"/>
      <c r="BZ130" s="60"/>
      <c r="CA130" s="60"/>
      <c r="CB130" s="60"/>
      <c r="CC130" s="69"/>
      <c r="CD130" s="69"/>
      <c r="CE130" s="69"/>
      <c r="CF130" s="69"/>
      <c r="CG130" s="69"/>
      <c r="CH130" s="69"/>
      <c r="CI130" s="69"/>
      <c r="CJ130" s="69"/>
      <c r="CK130" s="69"/>
    </row>
    <row r="131" spans="1:89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56"/>
      <c r="K131" s="56"/>
      <c r="L131" s="56"/>
      <c r="M131" s="56"/>
      <c r="N131" s="56"/>
      <c r="O131" s="56"/>
      <c r="P131" s="56"/>
      <c r="Q131" s="56"/>
      <c r="R131" s="56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51" t="s">
        <v>72</v>
      </c>
      <c r="AE131" s="81">
        <f t="shared" ref="AE131:AJ131" si="33">SUMPRODUCT(($AA120:$AA126&lt;&gt;"x")*($AC120:$AC126&lt;&gt;"x")*(BW120:BW126&lt;&gt;"&lt;")*(AE120:AE126&gt;$AM120:$AM126))</f>
        <v>0</v>
      </c>
      <c r="AF131" s="81">
        <f t="shared" si="33"/>
        <v>0</v>
      </c>
      <c r="AG131" s="81">
        <f t="shared" si="33"/>
        <v>0</v>
      </c>
      <c r="AH131" s="81">
        <f t="shared" si="33"/>
        <v>0</v>
      </c>
      <c r="AI131" s="81">
        <f t="shared" si="33"/>
        <v>0</v>
      </c>
      <c r="AJ131" s="81">
        <f t="shared" si="33"/>
        <v>0</v>
      </c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25"/>
      <c r="BI131" s="25"/>
      <c r="BJ131" s="25"/>
      <c r="BK131" s="25"/>
      <c r="BL131" s="25"/>
      <c r="BM131" s="25"/>
      <c r="BN131" s="70"/>
      <c r="BO131" s="93" t="s">
        <v>72</v>
      </c>
      <c r="BP131" s="90">
        <v>0</v>
      </c>
      <c r="BQ131" s="90">
        <v>0</v>
      </c>
      <c r="BR131" s="90">
        <v>0</v>
      </c>
      <c r="BS131" s="90">
        <v>0</v>
      </c>
      <c r="BT131" s="90">
        <v>0</v>
      </c>
      <c r="BU131" s="90">
        <v>0</v>
      </c>
      <c r="BV131" s="62"/>
      <c r="BW131" s="60"/>
      <c r="BX131" s="60"/>
      <c r="BY131" s="60"/>
      <c r="BZ131" s="60"/>
      <c r="CA131" s="60"/>
      <c r="CB131" s="60"/>
      <c r="CC131" s="69"/>
      <c r="CD131" s="69"/>
      <c r="CE131" s="69"/>
      <c r="CF131" s="69"/>
      <c r="CG131" s="69"/>
      <c r="CH131" s="69"/>
      <c r="CI131" s="69"/>
      <c r="CJ131" s="69"/>
      <c r="CK131" s="69"/>
    </row>
    <row r="132" spans="1:89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56"/>
      <c r="K132" s="56"/>
      <c r="L132" s="56"/>
      <c r="M132" s="56"/>
      <c r="N132" s="56"/>
      <c r="O132" s="56"/>
      <c r="P132" s="56"/>
      <c r="Q132" s="56"/>
      <c r="R132" s="56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28" t="s">
        <v>77</v>
      </c>
      <c r="AE132" s="81">
        <f t="shared" ref="AE132:AJ132" si="34">SUMPRODUCT((AE120:AE126&gt;=$AL120:$AL126)*($AA120:$AA126&lt;&gt;"x")*($AC120:$AC126&lt;&gt;"x")*(BW120:BW126&lt;&gt;"&lt;")*(AE120:AE126&lt;=$AM120:$AM126))</f>
        <v>0</v>
      </c>
      <c r="AF132" s="81">
        <f t="shared" si="34"/>
        <v>0</v>
      </c>
      <c r="AG132" s="81">
        <f t="shared" si="34"/>
        <v>1</v>
      </c>
      <c r="AH132" s="81">
        <f t="shared" si="34"/>
        <v>0</v>
      </c>
      <c r="AI132" s="81">
        <f t="shared" si="34"/>
        <v>2</v>
      </c>
      <c r="AJ132" s="81">
        <f t="shared" si="34"/>
        <v>0</v>
      </c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25"/>
      <c r="BI132" s="25"/>
      <c r="BJ132" s="25"/>
      <c r="BK132" s="25"/>
      <c r="BL132" s="25"/>
      <c r="BM132" s="25"/>
      <c r="BN132" s="70"/>
      <c r="BO132" s="94" t="s">
        <v>77</v>
      </c>
      <c r="BP132" s="90">
        <v>0</v>
      </c>
      <c r="BQ132" s="90">
        <v>0</v>
      </c>
      <c r="BR132" s="90">
        <v>1</v>
      </c>
      <c r="BS132" s="90">
        <v>0</v>
      </c>
      <c r="BT132" s="90">
        <v>2</v>
      </c>
      <c r="BU132" s="90">
        <v>0</v>
      </c>
      <c r="BV132" s="62"/>
      <c r="BW132" s="60"/>
      <c r="BX132" s="60"/>
      <c r="BY132" s="60"/>
      <c r="BZ132" s="60"/>
      <c r="CA132" s="60"/>
      <c r="CB132" s="60"/>
      <c r="CC132" s="69"/>
      <c r="CD132" s="69"/>
      <c r="CE132" s="69"/>
      <c r="CF132" s="69"/>
      <c r="CG132" s="69"/>
      <c r="CH132" s="69"/>
      <c r="CI132" s="69"/>
      <c r="CJ132" s="69"/>
      <c r="CK132" s="69"/>
    </row>
    <row r="133" spans="1:89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56"/>
      <c r="K133" s="56"/>
      <c r="L133" s="56"/>
      <c r="M133" s="56"/>
      <c r="N133" s="56"/>
      <c r="O133" s="56"/>
      <c r="P133" s="56"/>
      <c r="Q133" s="56"/>
      <c r="R133" s="56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25" t="s">
        <v>73</v>
      </c>
      <c r="AE133" s="100">
        <f t="shared" ref="AE133:AJ133" si="35">SUMPRODUCT(($AA120:$AA126&lt;&gt;"x")*($AC120:$AC126&lt;&gt;"x")*(AE120:AE126&gt;0)*(BW120:BW126="&lt;")*(AE120:AE126&lt;=$AM120:$AM126))</f>
        <v>0</v>
      </c>
      <c r="AF133" s="100">
        <f t="shared" si="35"/>
        <v>1</v>
      </c>
      <c r="AG133" s="100">
        <f t="shared" si="35"/>
        <v>0</v>
      </c>
      <c r="AH133" s="100">
        <f t="shared" si="35"/>
        <v>1</v>
      </c>
      <c r="AI133" s="100">
        <f t="shared" si="35"/>
        <v>1</v>
      </c>
      <c r="AJ133" s="100">
        <f t="shared" si="35"/>
        <v>0</v>
      </c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25"/>
      <c r="BI133" s="25"/>
      <c r="BJ133" s="25"/>
      <c r="BK133" s="25"/>
      <c r="BL133" s="25"/>
      <c r="BM133" s="25"/>
      <c r="BN133" s="70"/>
      <c r="BO133" s="95" t="s">
        <v>73</v>
      </c>
      <c r="BP133" s="90">
        <v>0</v>
      </c>
      <c r="BQ133" s="90">
        <v>1</v>
      </c>
      <c r="BR133" s="90">
        <v>0</v>
      </c>
      <c r="BS133" s="90">
        <v>1</v>
      </c>
      <c r="BT133" s="90">
        <v>1</v>
      </c>
      <c r="BU133" s="90">
        <v>0</v>
      </c>
      <c r="BV133" s="62"/>
      <c r="BW133" s="60"/>
      <c r="BX133" s="60"/>
      <c r="BY133" s="60"/>
      <c r="BZ133" s="60"/>
      <c r="CA133" s="60"/>
      <c r="CB133" s="60"/>
      <c r="CC133" s="69"/>
      <c r="CD133" s="69"/>
      <c r="CE133" s="69"/>
      <c r="CF133" s="69"/>
      <c r="CG133" s="69"/>
      <c r="CH133" s="69"/>
      <c r="CI133" s="69"/>
      <c r="CJ133" s="69"/>
      <c r="CK133" s="69"/>
    </row>
    <row r="134" spans="1:89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56"/>
      <c r="K134" s="56"/>
      <c r="L134" s="56"/>
      <c r="M134" s="56"/>
      <c r="N134" s="56"/>
      <c r="O134" s="56"/>
      <c r="P134" s="56"/>
      <c r="Q134" s="56"/>
      <c r="R134" s="56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26" t="s">
        <v>69</v>
      </c>
      <c r="AE134" s="81">
        <f t="shared" ref="AE134:AJ134" si="36">SUMPRODUCT(($AA120:$AA126="x")*(AE120:AE126&gt;0))</f>
        <v>0</v>
      </c>
      <c r="AF134" s="81">
        <f t="shared" si="36"/>
        <v>0</v>
      </c>
      <c r="AG134" s="81">
        <f t="shared" si="36"/>
        <v>0</v>
      </c>
      <c r="AH134" s="81">
        <f t="shared" si="36"/>
        <v>0</v>
      </c>
      <c r="AI134" s="81">
        <f t="shared" si="36"/>
        <v>0</v>
      </c>
      <c r="AJ134" s="81">
        <f t="shared" si="36"/>
        <v>0</v>
      </c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25"/>
      <c r="BI134" s="25"/>
      <c r="BJ134" s="25"/>
      <c r="BK134" s="25"/>
      <c r="BL134" s="25"/>
      <c r="BM134" s="25"/>
      <c r="BN134" s="70"/>
      <c r="BO134" s="96" t="s">
        <v>69</v>
      </c>
      <c r="BP134" s="90">
        <v>0</v>
      </c>
      <c r="BQ134" s="90">
        <v>0</v>
      </c>
      <c r="BR134" s="90">
        <v>0</v>
      </c>
      <c r="BS134" s="90">
        <v>0</v>
      </c>
      <c r="BT134" s="90">
        <v>0</v>
      </c>
      <c r="BU134" s="90">
        <v>0</v>
      </c>
      <c r="BV134" s="62"/>
      <c r="BW134" s="60"/>
      <c r="BX134" s="60"/>
      <c r="BY134" s="60"/>
      <c r="BZ134" s="60"/>
      <c r="CA134" s="60"/>
      <c r="CB134" s="60"/>
      <c r="CC134" s="69"/>
      <c r="CD134" s="69"/>
      <c r="CE134" s="69"/>
      <c r="CF134" s="69"/>
      <c r="CG134" s="69"/>
      <c r="CH134" s="69"/>
      <c r="CI134" s="69"/>
      <c r="CJ134" s="69"/>
      <c r="CK134" s="69"/>
    </row>
    <row r="135" spans="1:89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56"/>
      <c r="K135" s="56"/>
      <c r="L135" s="56"/>
      <c r="M135" s="56"/>
      <c r="N135" s="56"/>
      <c r="O135" s="56"/>
      <c r="P135" s="56"/>
      <c r="Q135" s="56"/>
      <c r="R135" s="56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27" t="s">
        <v>185</v>
      </c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25"/>
      <c r="BI135" s="25"/>
      <c r="BJ135" s="25"/>
      <c r="BK135" s="25"/>
      <c r="BL135" s="25"/>
      <c r="BM135" s="25"/>
      <c r="BN135" s="70"/>
      <c r="BO135" s="69"/>
      <c r="BP135" s="69"/>
      <c r="BQ135" s="69"/>
      <c r="BR135" s="69"/>
      <c r="BS135" s="69"/>
      <c r="BT135" s="69"/>
      <c r="BU135" s="69"/>
      <c r="BV135" s="62"/>
      <c r="BW135" s="60"/>
      <c r="BX135" s="60"/>
      <c r="BY135" s="60"/>
      <c r="BZ135" s="60"/>
      <c r="CA135" s="60"/>
      <c r="CB135" s="60"/>
      <c r="CC135" s="69"/>
      <c r="CD135" s="69"/>
      <c r="CE135" s="69"/>
      <c r="CF135" s="69"/>
      <c r="CG135" s="69"/>
      <c r="CH135" s="69"/>
      <c r="CI135" s="69"/>
      <c r="CJ135" s="69"/>
      <c r="CK135" s="69"/>
    </row>
    <row r="136" spans="1:89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56"/>
      <c r="K136" s="56"/>
      <c r="L136" s="56"/>
      <c r="M136" s="56"/>
      <c r="N136" s="56"/>
      <c r="O136" s="56"/>
      <c r="P136" s="56"/>
      <c r="Q136" s="56"/>
      <c r="R136" s="56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 t="s">
        <v>186</v>
      </c>
      <c r="AE136" s="84">
        <f t="shared" ref="AE136:AJ136" si="37">SUM(AE130:AE134)</f>
        <v>0</v>
      </c>
      <c r="AF136" s="84">
        <f t="shared" si="37"/>
        <v>1</v>
      </c>
      <c r="AG136" s="84">
        <f t="shared" si="37"/>
        <v>1</v>
      </c>
      <c r="AH136" s="84">
        <f t="shared" si="37"/>
        <v>1</v>
      </c>
      <c r="AI136" s="84">
        <f t="shared" si="37"/>
        <v>3</v>
      </c>
      <c r="AJ136" s="84">
        <f t="shared" si="37"/>
        <v>0</v>
      </c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25"/>
      <c r="BI136" s="25"/>
      <c r="BJ136" s="25"/>
      <c r="BK136" s="25"/>
      <c r="BL136" s="25"/>
      <c r="BM136" s="25"/>
      <c r="BN136" s="70"/>
      <c r="BO136" s="69" t="s">
        <v>186</v>
      </c>
      <c r="BP136" s="88">
        <f>SUM(BP130:BP134)</f>
        <v>0</v>
      </c>
      <c r="BQ136" s="88">
        <f t="shared" ref="BQ136:BU136" si="38">SUM(BQ130:BQ134)</f>
        <v>1</v>
      </c>
      <c r="BR136" s="88">
        <f t="shared" si="38"/>
        <v>1</v>
      </c>
      <c r="BS136" s="88">
        <f t="shared" si="38"/>
        <v>1</v>
      </c>
      <c r="BT136" s="88">
        <f t="shared" si="38"/>
        <v>3</v>
      </c>
      <c r="BU136" s="88">
        <f t="shared" si="38"/>
        <v>0</v>
      </c>
      <c r="BV136" s="62"/>
      <c r="BW136" s="60"/>
      <c r="BX136" s="60"/>
      <c r="BY136" s="60"/>
      <c r="BZ136" s="60"/>
      <c r="CA136" s="60"/>
      <c r="CB136" s="60"/>
      <c r="CC136" s="69"/>
      <c r="CD136" s="69"/>
      <c r="CE136" s="69"/>
      <c r="CF136" s="69"/>
      <c r="CG136" s="69"/>
      <c r="CH136" s="69"/>
      <c r="CI136" s="69"/>
      <c r="CJ136" s="69"/>
      <c r="CK136" s="69"/>
    </row>
    <row r="137" spans="1:89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56"/>
      <c r="K137" s="56"/>
      <c r="L137" s="56"/>
      <c r="M137" s="56"/>
      <c r="N137" s="56"/>
      <c r="O137" s="56"/>
      <c r="P137" s="56"/>
      <c r="Q137" s="56"/>
      <c r="R137" s="56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25"/>
      <c r="BI137" s="25"/>
      <c r="BJ137" s="25"/>
      <c r="BK137" s="25"/>
      <c r="BL137" s="25"/>
      <c r="BM137" s="25"/>
      <c r="BN137" s="70"/>
      <c r="BO137" s="69"/>
      <c r="BP137" s="69"/>
      <c r="BQ137" s="69"/>
      <c r="BR137" s="69"/>
      <c r="BS137" s="69"/>
      <c r="BT137" s="69"/>
      <c r="BU137" s="69"/>
      <c r="BV137" s="62"/>
      <c r="BW137" s="60"/>
      <c r="BX137" s="60"/>
      <c r="BY137" s="60"/>
      <c r="BZ137" s="60"/>
      <c r="CA137" s="60"/>
      <c r="CB137" s="60"/>
      <c r="CC137" s="69"/>
      <c r="CD137" s="69"/>
      <c r="CE137" s="69"/>
      <c r="CF137" s="69"/>
      <c r="CG137" s="69"/>
      <c r="CH137" s="69"/>
      <c r="CI137" s="69"/>
      <c r="CJ137" s="69"/>
      <c r="CK137" s="69"/>
    </row>
    <row r="138" spans="1:89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56"/>
      <c r="K138" s="56"/>
      <c r="L138" s="56"/>
      <c r="M138" s="56"/>
      <c r="N138" s="56"/>
      <c r="O138" s="56"/>
      <c r="P138" s="56"/>
      <c r="Q138" s="56"/>
      <c r="R138" s="56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25"/>
      <c r="BI138" s="25"/>
      <c r="BJ138" s="25"/>
      <c r="BK138" s="25"/>
      <c r="BL138" s="25"/>
      <c r="BM138" s="25"/>
      <c r="BN138" s="70"/>
      <c r="BO138" s="69"/>
      <c r="BP138" s="69"/>
      <c r="BQ138" s="69"/>
      <c r="BR138" s="69"/>
      <c r="BS138" s="69"/>
      <c r="BT138" s="69"/>
      <c r="BU138" s="69"/>
      <c r="BV138" s="62"/>
      <c r="BW138" s="60"/>
      <c r="BX138" s="60"/>
      <c r="BY138" s="60"/>
      <c r="BZ138" s="60"/>
      <c r="CA138" s="60"/>
      <c r="CB138" s="60"/>
      <c r="CC138" s="69"/>
      <c r="CD138" s="69"/>
      <c r="CE138" s="69"/>
      <c r="CF138" s="69"/>
      <c r="CG138" s="69"/>
      <c r="CH138" s="69"/>
      <c r="CI138" s="69"/>
      <c r="CJ138" s="69"/>
      <c r="CK138" s="69"/>
    </row>
    <row r="139" spans="1:89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56"/>
      <c r="K139" s="56"/>
      <c r="L139" s="56"/>
      <c r="M139" s="56"/>
      <c r="N139" s="56"/>
      <c r="O139" s="56"/>
      <c r="P139" s="56"/>
      <c r="Q139" s="56"/>
      <c r="R139" s="56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86"/>
      <c r="AE139" s="87"/>
      <c r="AF139" s="87"/>
      <c r="AG139" s="87"/>
      <c r="AH139" s="87"/>
      <c r="AI139" s="87"/>
      <c r="AJ139" s="87"/>
      <c r="AK139" s="87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25"/>
      <c r="BI139" s="25"/>
      <c r="BJ139" s="25"/>
      <c r="BK139" s="25"/>
      <c r="BL139" s="25"/>
      <c r="BM139" s="25"/>
      <c r="BN139" s="70"/>
      <c r="BO139" s="69"/>
      <c r="BP139" s="69"/>
      <c r="BQ139" s="69"/>
      <c r="BR139" s="69"/>
      <c r="BS139" s="69"/>
      <c r="BT139" s="69"/>
      <c r="BU139" s="69"/>
      <c r="BV139" s="62"/>
      <c r="BW139" s="60"/>
      <c r="BX139" s="60"/>
      <c r="BY139" s="60"/>
      <c r="BZ139" s="60"/>
      <c r="CA139" s="60"/>
      <c r="CB139" s="60"/>
      <c r="CC139" s="69"/>
      <c r="CD139" s="69"/>
      <c r="CE139" s="69"/>
      <c r="CF139" s="69"/>
      <c r="CG139" s="69"/>
      <c r="CH139" s="69"/>
      <c r="CI139" s="69"/>
      <c r="CJ139" s="69"/>
      <c r="CK139" s="69"/>
    </row>
    <row r="140" spans="1:89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56"/>
      <c r="K140" s="56"/>
      <c r="L140" s="56"/>
      <c r="M140" s="56"/>
      <c r="N140" s="56"/>
      <c r="O140" s="56"/>
      <c r="P140" s="56"/>
      <c r="Q140" s="56"/>
      <c r="R140" s="56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25"/>
      <c r="BI140" s="25"/>
      <c r="BJ140" s="25"/>
      <c r="BK140" s="25"/>
      <c r="BL140" s="25"/>
      <c r="BM140" s="25"/>
      <c r="BN140" s="70"/>
      <c r="BO140" s="69"/>
      <c r="BP140" s="69"/>
      <c r="BQ140" s="69"/>
      <c r="BR140" s="69"/>
      <c r="BS140" s="69"/>
      <c r="BT140" s="69"/>
      <c r="BU140" s="69"/>
      <c r="BV140" s="62"/>
      <c r="BW140" s="60"/>
      <c r="BX140" s="60"/>
      <c r="BY140" s="60"/>
      <c r="BZ140" s="60"/>
      <c r="CA140" s="60"/>
      <c r="CB140" s="60"/>
      <c r="CC140" s="69"/>
      <c r="CD140" s="69"/>
      <c r="CE140" s="69"/>
      <c r="CF140" s="69"/>
      <c r="CG140" s="69"/>
      <c r="CH140" s="69"/>
      <c r="CI140" s="69"/>
      <c r="CJ140" s="69"/>
      <c r="CK140" s="69"/>
    </row>
    <row r="141" spans="1:89" ht="26.25" x14ac:dyDescent="0.4">
      <c r="A141" s="25"/>
      <c r="B141" s="25"/>
      <c r="C141" s="25"/>
      <c r="D141" s="25"/>
      <c r="E141" s="25"/>
      <c r="F141" s="25"/>
      <c r="G141" s="25"/>
      <c r="H141" s="25"/>
      <c r="I141" s="25"/>
      <c r="J141" s="56"/>
      <c r="K141" s="56"/>
      <c r="L141" s="56"/>
      <c r="M141" s="56"/>
      <c r="N141" s="56"/>
      <c r="O141" s="56"/>
      <c r="P141" s="56"/>
      <c r="Q141" s="56"/>
      <c r="R141" s="56"/>
      <c r="S141" s="62"/>
      <c r="T141" s="62"/>
      <c r="U141" s="62"/>
      <c r="V141" s="62"/>
      <c r="W141" s="62"/>
      <c r="X141" s="62"/>
      <c r="Y141" s="62"/>
      <c r="Z141" s="62"/>
      <c r="AA141" s="102"/>
      <c r="AB141" s="62" t="s">
        <v>226</v>
      </c>
      <c r="AC141" s="62"/>
      <c r="AD141" s="75" t="s">
        <v>154</v>
      </c>
      <c r="AE141" s="76"/>
      <c r="AF141" s="76"/>
      <c r="AG141" s="76"/>
      <c r="AH141" s="76"/>
      <c r="AI141" s="76"/>
      <c r="AJ141" s="101" t="s">
        <v>62</v>
      </c>
      <c r="AK141" s="76"/>
      <c r="AL141" s="97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25"/>
      <c r="BI141" s="25"/>
      <c r="BJ141" s="25"/>
      <c r="BK141" s="25"/>
      <c r="BL141" s="25"/>
      <c r="BM141" s="25"/>
      <c r="BN141" s="70"/>
      <c r="BO141" s="69"/>
      <c r="BP141" s="69"/>
      <c r="BQ141" s="69"/>
      <c r="BR141" s="69"/>
      <c r="BS141" s="69"/>
      <c r="BT141" s="69"/>
      <c r="BU141" s="69"/>
      <c r="BV141" s="62"/>
      <c r="BW141" s="60"/>
      <c r="BX141" s="60"/>
      <c r="BY141" s="60"/>
      <c r="BZ141" s="60"/>
      <c r="CA141" s="60"/>
      <c r="CB141" s="60"/>
      <c r="CC141" s="69"/>
      <c r="CD141" s="69"/>
      <c r="CE141" s="69"/>
      <c r="CF141" s="69"/>
      <c r="CG141" s="69"/>
      <c r="CH141" s="69"/>
      <c r="CI141" s="69"/>
      <c r="CJ141" s="69"/>
      <c r="CK141" s="69"/>
    </row>
    <row r="142" spans="1:89" ht="30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56"/>
      <c r="K142" s="56"/>
      <c r="L142" s="56"/>
      <c r="M142" s="56"/>
      <c r="N142" s="56"/>
      <c r="O142" s="56"/>
      <c r="P142" s="56"/>
      <c r="Q142" s="56"/>
      <c r="R142" s="56"/>
      <c r="S142" s="62"/>
      <c r="T142" s="62"/>
      <c r="U142" s="62"/>
      <c r="V142" s="62"/>
      <c r="W142" s="62"/>
      <c r="X142" s="62"/>
      <c r="Y142" s="62"/>
      <c r="Z142" s="62"/>
      <c r="AA142" s="73" t="s">
        <v>69</v>
      </c>
      <c r="AB142" s="109" t="s">
        <v>64</v>
      </c>
      <c r="AC142" s="110" t="s">
        <v>63</v>
      </c>
      <c r="AD142" s="78" t="s">
        <v>60</v>
      </c>
      <c r="AE142" s="107" t="s">
        <v>229</v>
      </c>
      <c r="AF142" s="107" t="s">
        <v>230</v>
      </c>
      <c r="AG142" s="107" t="s">
        <v>231</v>
      </c>
      <c r="AH142" s="107" t="s">
        <v>232</v>
      </c>
      <c r="AI142" s="107" t="s">
        <v>233</v>
      </c>
      <c r="AJ142" s="107" t="s">
        <v>234</v>
      </c>
      <c r="AK142" s="77" t="s">
        <v>61</v>
      </c>
      <c r="AL142" s="79" t="s">
        <v>2</v>
      </c>
      <c r="AM142" s="108" t="str">
        <f>$AM$2</f>
        <v>GSchV_limits</v>
      </c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25"/>
      <c r="BI142" s="25"/>
      <c r="BJ142" s="25"/>
      <c r="BK142" s="25"/>
      <c r="BL142" s="25"/>
      <c r="BM142" s="25"/>
      <c r="BN142" s="70"/>
      <c r="BO142" s="69"/>
      <c r="BP142" s="69"/>
      <c r="BQ142" s="69"/>
      <c r="BR142" s="69"/>
      <c r="BS142" s="69"/>
      <c r="BT142" s="69"/>
      <c r="BU142" s="69"/>
      <c r="BV142" s="62"/>
      <c r="BW142" s="58">
        <v>3</v>
      </c>
      <c r="BX142" s="58">
        <v>3</v>
      </c>
      <c r="BY142" s="58">
        <v>4</v>
      </c>
      <c r="BZ142" s="58">
        <v>5</v>
      </c>
      <c r="CA142" s="58">
        <v>6</v>
      </c>
      <c r="CB142" s="58">
        <v>7</v>
      </c>
      <c r="CC142" s="69"/>
      <c r="CD142" s="69"/>
      <c r="CE142" s="69"/>
      <c r="CF142" s="69"/>
      <c r="CG142" s="69"/>
      <c r="CH142" s="69"/>
      <c r="CI142" s="69"/>
      <c r="CJ142" s="69"/>
      <c r="CK142" s="69"/>
    </row>
    <row r="143" spans="1:89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56"/>
      <c r="K143" s="56"/>
      <c r="L143" s="56"/>
      <c r="M143" s="56"/>
      <c r="N143" s="56"/>
      <c r="O143" s="56"/>
      <c r="P143" s="56"/>
      <c r="Q143" s="56"/>
      <c r="R143" s="56"/>
      <c r="S143" s="62"/>
      <c r="T143" s="62"/>
      <c r="U143" s="62"/>
      <c r="V143" s="62"/>
      <c r="W143" s="62"/>
      <c r="X143" s="62"/>
      <c r="Y143" s="62"/>
      <c r="Z143" s="62"/>
      <c r="AA143" s="81" t="str">
        <f>INDEX('Detected Compounds limits'!$B$2:$I$50, MATCH($AD143,'Detected Compounds limits'!$B$2:$B$50, 0), MATCH(AA$4,'Detected Compounds limits'!$B$2:$I$2,0))</f>
        <v xml:space="preserve"> </v>
      </c>
      <c r="AB143" s="81"/>
      <c r="AC143" s="82"/>
      <c r="AD143" s="83" t="s">
        <v>20</v>
      </c>
      <c r="AE143" s="81"/>
      <c r="AF143" s="81">
        <v>1.1999999999999999E-4</v>
      </c>
      <c r="AG143" s="81">
        <v>1.4999999999999999E-4</v>
      </c>
      <c r="AH143" s="81"/>
      <c r="AI143" s="81"/>
      <c r="AJ143" s="81"/>
      <c r="AK143" s="81">
        <v>1.4999999999999999E-4</v>
      </c>
      <c r="AL143" s="81">
        <f>INDEX('Detected Compounds limits'!$B$2:$H$50, MATCH($AD143,'Detected Compounds limits'!$B$2:$B$50, 0), MATCH(AL$4,'Detected Compounds limits'!$B$2:$H$2,0))</f>
        <v>1E-4</v>
      </c>
      <c r="AM143" s="81">
        <f>INDEX('Detected Compounds limits'!$B$2:$H$50, MATCH($AD143,'Detected Compounds limits'!$B$2:$B$50, 0), MATCH(AM$2,'Detected Compounds limits'!$B$2:$H$2,0))</f>
        <v>0.1</v>
      </c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25"/>
      <c r="BI143" s="25"/>
      <c r="BJ143" s="25"/>
      <c r="BK143" s="25"/>
      <c r="BL143" s="25"/>
      <c r="BM143" s="25"/>
      <c r="BN143" s="70"/>
      <c r="BO143" s="69"/>
      <c r="BP143" s="69"/>
      <c r="BQ143" s="69"/>
      <c r="BR143" s="69"/>
      <c r="BS143" s="69"/>
      <c r="BT143" s="69"/>
      <c r="BU143" s="69"/>
      <c r="BV143" s="62"/>
      <c r="BW143" s="59"/>
      <c r="BX143" s="59"/>
      <c r="BY143" s="59"/>
      <c r="BZ143" s="59"/>
      <c r="CA143" s="59"/>
      <c r="CB143" s="59"/>
      <c r="CC143" s="69"/>
      <c r="CD143" s="69"/>
      <c r="CE143" s="69"/>
      <c r="CF143" s="69"/>
      <c r="CG143" s="69"/>
      <c r="CH143" s="69"/>
      <c r="CI143" s="69"/>
      <c r="CJ143" s="69"/>
      <c r="CK143" s="69"/>
    </row>
    <row r="144" spans="1:89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56"/>
      <c r="K144" s="56"/>
      <c r="L144" s="56"/>
      <c r="M144" s="56"/>
      <c r="N144" s="56"/>
      <c r="O144" s="56"/>
      <c r="P144" s="56"/>
      <c r="Q144" s="56"/>
      <c r="R144" s="56"/>
      <c r="S144" s="62"/>
      <c r="T144" s="62"/>
      <c r="U144" s="62"/>
      <c r="V144" s="62"/>
      <c r="W144" s="62"/>
      <c r="X144" s="62"/>
      <c r="Y144" s="62"/>
      <c r="Z144" s="62"/>
      <c r="AA144" s="81" t="str">
        <f>INDEX('Detected Compounds limits'!$B$2:$I$50, MATCH($AD144,'Detected Compounds limits'!$B$2:$B$50, 0), MATCH(AA$4,'Detected Compounds limits'!$B$2:$I$2,0))</f>
        <v xml:space="preserve"> </v>
      </c>
      <c r="AB144" s="81"/>
      <c r="AC144" s="82"/>
      <c r="AD144" s="83" t="s">
        <v>92</v>
      </c>
      <c r="AE144" s="81">
        <v>2.9000000000000001E-2</v>
      </c>
      <c r="AF144" s="81">
        <v>2.9000000000000001E-2</v>
      </c>
      <c r="AG144" s="81"/>
      <c r="AH144" s="81"/>
      <c r="AI144" s="81"/>
      <c r="AJ144" s="81"/>
      <c r="AK144" s="81">
        <v>2.9000000000000001E-2</v>
      </c>
      <c r="AL144" s="81">
        <f>INDEX('Detected Compounds limits'!$B$2:$H$50, MATCH($AD144,'Detected Compounds limits'!$B$2:$B$50, 0), MATCH(AL$4,'Detected Compounds limits'!$B$2:$H$2,0))</f>
        <v>2.9000000000000001E-2</v>
      </c>
      <c r="AM144" s="81">
        <f>INDEX('Detected Compounds limits'!$B$2:$H$50, MATCH($AD144,'Detected Compounds limits'!$B$2:$B$50, 0), MATCH(AM$2,'Detected Compounds limits'!$B$2:$H$2,0))</f>
        <v>0.1</v>
      </c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25"/>
      <c r="BI144" s="25"/>
      <c r="BJ144" s="25"/>
      <c r="BK144" s="25"/>
      <c r="BL144" s="25"/>
      <c r="BM144" s="25"/>
      <c r="BN144" s="70"/>
      <c r="BO144" s="69"/>
      <c r="BP144" s="69"/>
      <c r="BQ144" s="69"/>
      <c r="BR144" s="69"/>
      <c r="BS144" s="69"/>
      <c r="BT144" s="69"/>
      <c r="BU144" s="69"/>
      <c r="BV144" s="62"/>
      <c r="BW144" s="58" t="s">
        <v>76</v>
      </c>
      <c r="BX144" s="58" t="s">
        <v>76</v>
      </c>
      <c r="BY144" s="58"/>
      <c r="BZ144" s="58"/>
      <c r="CA144" s="58"/>
      <c r="CB144" s="61"/>
      <c r="CC144" s="69"/>
      <c r="CD144" s="69"/>
      <c r="CE144" s="69"/>
      <c r="CF144" s="69"/>
      <c r="CG144" s="69"/>
      <c r="CH144" s="69"/>
      <c r="CI144" s="69"/>
      <c r="CJ144" s="69"/>
      <c r="CK144" s="69"/>
    </row>
    <row r="145" spans="1:89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56"/>
      <c r="K145" s="56"/>
      <c r="L145" s="56"/>
      <c r="M145" s="56"/>
      <c r="N145" s="56"/>
      <c r="O145" s="56"/>
      <c r="P145" s="56"/>
      <c r="Q145" s="56"/>
      <c r="R145" s="56"/>
      <c r="S145" s="62"/>
      <c r="T145" s="62"/>
      <c r="U145" s="62"/>
      <c r="V145" s="62"/>
      <c r="W145" s="62"/>
      <c r="X145" s="62"/>
      <c r="Y145" s="62"/>
      <c r="Z145" s="62"/>
      <c r="AA145" s="81" t="str">
        <f>INDEX('Detected Compounds limits'!$B$2:$I$50, MATCH($AD145,'Detected Compounds limits'!$B$2:$B$50, 0), MATCH(AA$4,'Detected Compounds limits'!$B$2:$I$2,0))</f>
        <v xml:space="preserve"> </v>
      </c>
      <c r="AB145" s="81" t="s">
        <v>65</v>
      </c>
      <c r="AC145" s="82" t="s">
        <v>65</v>
      </c>
      <c r="AD145" s="83" t="s">
        <v>31</v>
      </c>
      <c r="AE145" s="81"/>
      <c r="AF145" s="81"/>
      <c r="AG145" s="81"/>
      <c r="AH145" s="81"/>
      <c r="AI145" s="81"/>
      <c r="AJ145" s="81">
        <v>0.04</v>
      </c>
      <c r="AK145" s="81">
        <v>0.04</v>
      </c>
      <c r="AL145" s="81">
        <f>INDEX('Detected Compounds limits'!$B$2:$H$50, MATCH($AD145,'Detected Compounds limits'!$B$2:$B$50, 0), MATCH(AL$4,'Detected Compounds limits'!$B$2:$H$2,0))</f>
        <v>0.04</v>
      </c>
      <c r="AM145" s="81">
        <f>INDEX('Detected Compounds limits'!$B$2:$H$50, MATCH($AD145,'Detected Compounds limits'!$B$2:$B$50, 0), MATCH(AM$2,'Detected Compounds limits'!$B$2:$H$2,0))</f>
        <v>0.1</v>
      </c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25"/>
      <c r="BI145" s="25"/>
      <c r="BJ145" s="25"/>
      <c r="BK145" s="25"/>
      <c r="BL145" s="25"/>
      <c r="BM145" s="25"/>
      <c r="BN145" s="70"/>
      <c r="BO145" s="69"/>
      <c r="BP145" s="69"/>
      <c r="BQ145" s="69"/>
      <c r="BR145" s="69"/>
      <c r="BS145" s="69"/>
      <c r="BT145" s="69"/>
      <c r="BU145" s="69"/>
      <c r="BV145" s="62"/>
      <c r="BW145" s="59"/>
      <c r="BX145" s="59"/>
      <c r="BY145" s="59"/>
      <c r="BZ145" s="59"/>
      <c r="CA145" s="59"/>
      <c r="CB145" s="59" t="s">
        <v>76</v>
      </c>
      <c r="CC145" s="69"/>
      <c r="CD145" s="69"/>
      <c r="CE145" s="69"/>
      <c r="CF145" s="69"/>
      <c r="CG145" s="69"/>
      <c r="CH145" s="69"/>
      <c r="CI145" s="69"/>
      <c r="CJ145" s="69"/>
      <c r="CK145" s="69"/>
    </row>
    <row r="146" spans="1:89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56"/>
      <c r="K146" s="56"/>
      <c r="L146" s="56"/>
      <c r="M146" s="56"/>
      <c r="N146" s="56"/>
      <c r="O146" s="56"/>
      <c r="P146" s="56"/>
      <c r="Q146" s="56"/>
      <c r="R146" s="56"/>
      <c r="S146" s="62"/>
      <c r="T146" s="62"/>
      <c r="U146" s="62"/>
      <c r="V146" s="62"/>
      <c r="W146" s="62"/>
      <c r="X146" s="62"/>
      <c r="Y146" s="62"/>
      <c r="Z146" s="62"/>
      <c r="AA146" s="81" t="str">
        <f>INDEX('Detected Compounds limits'!$B$2:$I$50, MATCH($AD146,'Detected Compounds limits'!$B$2:$B$50, 0), MATCH(AA$4,'Detected Compounds limits'!$B$2:$I$2,0))</f>
        <v xml:space="preserve"> </v>
      </c>
      <c r="AB146" s="81"/>
      <c r="AC146" s="82"/>
      <c r="AD146" s="83" t="s">
        <v>97</v>
      </c>
      <c r="AE146" s="81">
        <v>0.02</v>
      </c>
      <c r="AF146" s="81">
        <v>0.02</v>
      </c>
      <c r="AG146" s="81">
        <v>0.02</v>
      </c>
      <c r="AH146" s="81">
        <v>0.17</v>
      </c>
      <c r="AI146" s="81">
        <v>0.124</v>
      </c>
      <c r="AJ146" s="81">
        <v>8.5999999999999993E-2</v>
      </c>
      <c r="AK146" s="81">
        <v>0.17</v>
      </c>
      <c r="AL146" s="81">
        <f>INDEX('Detected Compounds limits'!$B$2:$H$50, MATCH($AD146,'Detected Compounds limits'!$B$2:$B$50, 0), MATCH(AL$4,'Detected Compounds limits'!$B$2:$H$2,0))</f>
        <v>0.02</v>
      </c>
      <c r="AM146" s="81">
        <f>INDEX('Detected Compounds limits'!$B$2:$H$50, MATCH($AD146,'Detected Compounds limits'!$B$2:$B$50, 0), MATCH(AM$2,'Detected Compounds limits'!$B$2:$H$2,0))</f>
        <v>0.1</v>
      </c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25"/>
      <c r="BI146" s="25"/>
      <c r="BJ146" s="25"/>
      <c r="BK146" s="25"/>
      <c r="BL146" s="25"/>
      <c r="BM146" s="25"/>
      <c r="BN146" s="70"/>
      <c r="BO146" s="69"/>
      <c r="BP146" s="69"/>
      <c r="BQ146" s="69"/>
      <c r="BR146" s="69"/>
      <c r="BS146" s="69"/>
      <c r="BT146" s="69"/>
      <c r="BU146" s="69"/>
      <c r="BV146" s="62"/>
      <c r="BW146" s="58" t="s">
        <v>76</v>
      </c>
      <c r="BX146" s="58" t="s">
        <v>76</v>
      </c>
      <c r="BY146" s="58" t="s">
        <v>76</v>
      </c>
      <c r="BZ146" s="58"/>
      <c r="CA146" s="58"/>
      <c r="CB146" s="61"/>
      <c r="CC146" s="69"/>
      <c r="CD146" s="69"/>
      <c r="CE146" s="69"/>
      <c r="CF146" s="69"/>
      <c r="CG146" s="69"/>
      <c r="CH146" s="69"/>
      <c r="CI146" s="69"/>
      <c r="CJ146" s="69"/>
      <c r="CK146" s="69"/>
    </row>
    <row r="147" spans="1:89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56"/>
      <c r="K147" s="56"/>
      <c r="L147" s="56"/>
      <c r="M147" s="56"/>
      <c r="N147" s="56"/>
      <c r="O147" s="56"/>
      <c r="P147" s="56"/>
      <c r="Q147" s="56"/>
      <c r="R147" s="56"/>
      <c r="S147" s="62"/>
      <c r="T147" s="62"/>
      <c r="U147" s="62"/>
      <c r="V147" s="62"/>
      <c r="W147" s="62"/>
      <c r="X147" s="62"/>
      <c r="Y147" s="62"/>
      <c r="Z147" s="62"/>
      <c r="AA147" s="81" t="str">
        <f>INDEX('Detected Compounds limits'!$B$2:$I$50, MATCH($AD147,'Detected Compounds limits'!$B$2:$B$50, 0), MATCH(AA$4,'Detected Compounds limits'!$B$2:$I$2,0))</f>
        <v xml:space="preserve"> </v>
      </c>
      <c r="AB147" s="81"/>
      <c r="AC147" s="82"/>
      <c r="AD147" s="83" t="s">
        <v>49</v>
      </c>
      <c r="AE147" s="81"/>
      <c r="AF147" s="81"/>
      <c r="AG147" s="81"/>
      <c r="AH147" s="81">
        <v>0.04</v>
      </c>
      <c r="AI147" s="81"/>
      <c r="AJ147" s="81"/>
      <c r="AK147" s="81">
        <v>0.04</v>
      </c>
      <c r="AL147" s="81">
        <f>INDEX('Detected Compounds limits'!$B$2:$H$50, MATCH($AD147,'Detected Compounds limits'!$B$2:$B$50, 0), MATCH(AL$4,'Detected Compounds limits'!$B$2:$H$2,0))</f>
        <v>0.04</v>
      </c>
      <c r="AM147" s="81">
        <f>INDEX('Detected Compounds limits'!$B$2:$H$50, MATCH($AD147,'Detected Compounds limits'!$B$2:$B$50, 0), MATCH(AM$2,'Detected Compounds limits'!$B$2:$H$2,0))</f>
        <v>0.1</v>
      </c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25"/>
      <c r="BI147" s="25"/>
      <c r="BJ147" s="25"/>
      <c r="BK147" s="25"/>
      <c r="BL147" s="25"/>
      <c r="BM147" s="25"/>
      <c r="BN147" s="70"/>
      <c r="BO147" s="69"/>
      <c r="BP147" s="69"/>
      <c r="BQ147" s="69"/>
      <c r="BR147" s="69"/>
      <c r="BS147" s="69"/>
      <c r="BT147" s="69"/>
      <c r="BU147" s="69"/>
      <c r="BV147" s="62"/>
      <c r="BW147" s="59"/>
      <c r="BX147" s="59"/>
      <c r="BY147" s="59"/>
      <c r="BZ147" s="59" t="s">
        <v>76</v>
      </c>
      <c r="CA147" s="59"/>
      <c r="CB147" s="59"/>
      <c r="CC147" s="69"/>
      <c r="CD147" s="69"/>
      <c r="CE147" s="69"/>
      <c r="CF147" s="69"/>
      <c r="CG147" s="69"/>
      <c r="CH147" s="69"/>
      <c r="CI147" s="69"/>
      <c r="CJ147" s="69"/>
      <c r="CK147" s="69"/>
    </row>
    <row r="148" spans="1:89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56"/>
      <c r="K148" s="56"/>
      <c r="L148" s="56"/>
      <c r="M148" s="56"/>
      <c r="N148" s="56"/>
      <c r="O148" s="56"/>
      <c r="P148" s="56"/>
      <c r="Q148" s="56"/>
      <c r="R148" s="56"/>
      <c r="S148" s="62"/>
      <c r="T148" s="62"/>
      <c r="U148" s="62"/>
      <c r="V148" s="62"/>
      <c r="W148" s="62"/>
      <c r="X148" s="62"/>
      <c r="Y148" s="62"/>
      <c r="Z148" s="62"/>
      <c r="AA148" s="81" t="str">
        <f>INDEX('Detected Compounds limits'!$B$2:$I$50, MATCH($AD148,'Detected Compounds limits'!$B$2:$B$50, 0), MATCH(AA$4,'Detected Compounds limits'!$B$2:$I$2,0))</f>
        <v xml:space="preserve"> </v>
      </c>
      <c r="AB148" s="81"/>
      <c r="AC148" s="82"/>
      <c r="AD148" s="83" t="s">
        <v>51</v>
      </c>
      <c r="AE148" s="81"/>
      <c r="AF148" s="81"/>
      <c r="AG148" s="81">
        <v>2.0000000000000002E-5</v>
      </c>
      <c r="AH148" s="81"/>
      <c r="AI148" s="81"/>
      <c r="AJ148" s="81"/>
      <c r="AK148" s="81">
        <v>2.0000000000000002E-5</v>
      </c>
      <c r="AL148" s="81">
        <f>INDEX('Detected Compounds limits'!$B$2:$H$50, MATCH($AD148,'Detected Compounds limits'!$B$2:$B$50, 0), MATCH(AL$4,'Detected Compounds limits'!$B$2:$H$2,0))</f>
        <v>2.0000000000000002E-5</v>
      </c>
      <c r="AM148" s="81">
        <f>INDEX('Detected Compounds limits'!$B$2:$H$50, MATCH($AD148,'Detected Compounds limits'!$B$2:$B$50, 0), MATCH(AM$2,'Detected Compounds limits'!$B$2:$H$2,0))</f>
        <v>0.1</v>
      </c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25"/>
      <c r="BI148" s="25"/>
      <c r="BJ148" s="25"/>
      <c r="BK148" s="25"/>
      <c r="BL148" s="25"/>
      <c r="BM148" s="25"/>
      <c r="BN148" s="70"/>
      <c r="BO148" s="69"/>
      <c r="BP148" s="69"/>
      <c r="BQ148" s="69"/>
      <c r="BR148" s="69"/>
      <c r="BS148" s="69"/>
      <c r="BT148" s="69"/>
      <c r="BU148" s="69"/>
      <c r="BV148" s="62"/>
      <c r="BW148" s="58"/>
      <c r="BX148" s="58"/>
      <c r="BY148" s="58" t="s">
        <v>76</v>
      </c>
      <c r="BZ148" s="58"/>
      <c r="CA148" s="58"/>
      <c r="CB148" s="58"/>
      <c r="CC148" s="69"/>
      <c r="CD148" s="69"/>
      <c r="CE148" s="69"/>
      <c r="CF148" s="69"/>
      <c r="CG148" s="69"/>
      <c r="CH148" s="69"/>
      <c r="CI148" s="69"/>
      <c r="CJ148" s="69"/>
      <c r="CK148" s="69"/>
    </row>
    <row r="149" spans="1:89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56"/>
      <c r="K149" s="56"/>
      <c r="L149" s="56"/>
      <c r="M149" s="56"/>
      <c r="N149" s="56"/>
      <c r="O149" s="56"/>
      <c r="P149" s="56"/>
      <c r="Q149" s="56"/>
      <c r="R149" s="56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25"/>
      <c r="BI149" s="25"/>
      <c r="BJ149" s="25"/>
      <c r="BK149" s="25"/>
      <c r="BL149" s="25"/>
      <c r="BM149" s="25"/>
      <c r="BN149" s="70"/>
      <c r="BO149" s="69"/>
      <c r="BP149" s="69"/>
      <c r="BQ149" s="69"/>
      <c r="BR149" s="69"/>
      <c r="BS149" s="69"/>
      <c r="BT149" s="69"/>
      <c r="BU149" s="69"/>
      <c r="BV149" s="62"/>
      <c r="BW149" s="60"/>
      <c r="BX149" s="60"/>
      <c r="BY149" s="60"/>
      <c r="BZ149" s="60"/>
      <c r="CA149" s="60"/>
      <c r="CB149" s="60"/>
      <c r="CC149" s="69"/>
      <c r="CD149" s="69"/>
      <c r="CE149" s="69"/>
      <c r="CF149" s="69"/>
      <c r="CG149" s="69"/>
      <c r="CH149" s="69"/>
      <c r="CI149" s="69"/>
      <c r="CJ149" s="69"/>
      <c r="CK149" s="69"/>
    </row>
    <row r="150" spans="1:89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56"/>
      <c r="K150" s="56"/>
      <c r="L150" s="56"/>
      <c r="M150" s="56"/>
      <c r="N150" s="56"/>
      <c r="O150" s="56"/>
      <c r="P150" s="56"/>
      <c r="Q150" s="56"/>
      <c r="R150" s="56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25"/>
      <c r="BI150" s="25"/>
      <c r="BJ150" s="25"/>
      <c r="BK150" s="25"/>
      <c r="BL150" s="25"/>
      <c r="BM150" s="25"/>
      <c r="BN150" s="70"/>
      <c r="BO150" s="69"/>
      <c r="BP150" s="69"/>
      <c r="BQ150" s="69"/>
      <c r="BR150" s="69"/>
      <c r="BS150" s="69"/>
      <c r="BT150" s="69"/>
      <c r="BU150" s="69"/>
      <c r="BV150" s="62"/>
      <c r="BW150" s="60"/>
      <c r="BX150" s="60"/>
      <c r="BY150" s="60"/>
      <c r="BZ150" s="60"/>
      <c r="CA150" s="60"/>
      <c r="CB150" s="60"/>
      <c r="CC150" s="69"/>
      <c r="CD150" s="69"/>
      <c r="CE150" s="69"/>
      <c r="CF150" s="69"/>
      <c r="CG150" s="69"/>
      <c r="CH150" s="69"/>
      <c r="CI150" s="69"/>
      <c r="CJ150" s="69"/>
      <c r="CK150" s="69"/>
    </row>
    <row r="151" spans="1:89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56"/>
      <c r="K151" s="56"/>
      <c r="L151" s="56"/>
      <c r="M151" s="56"/>
      <c r="N151" s="56"/>
      <c r="O151" s="56"/>
      <c r="P151" s="56"/>
      <c r="Q151" s="56"/>
      <c r="R151" s="56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 t="str">
        <f>AD141</f>
        <v>Steinbruch Arlesheim</v>
      </c>
      <c r="AE151" s="81" t="str">
        <f t="shared" ref="AE151:AJ151" si="39">AE142</f>
        <v>04/03</v>
      </c>
      <c r="AF151" s="81" t="str">
        <f t="shared" si="39"/>
        <v>31/03</v>
      </c>
      <c r="AG151" s="81" t="str">
        <f t="shared" si="39"/>
        <v>29/04</v>
      </c>
      <c r="AH151" s="81" t="str">
        <f t="shared" si="39"/>
        <v>25/05</v>
      </c>
      <c r="AI151" s="81" t="str">
        <f t="shared" si="39"/>
        <v>23/06</v>
      </c>
      <c r="AJ151" s="81" t="str">
        <f t="shared" si="39"/>
        <v>21/07</v>
      </c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25"/>
      <c r="BI151" s="25"/>
      <c r="BJ151" s="25"/>
      <c r="BK151" s="25"/>
      <c r="BL151" s="25"/>
      <c r="BM151" s="25"/>
      <c r="BN151" s="70"/>
      <c r="BO151" s="91" t="s">
        <v>206</v>
      </c>
      <c r="BP151" s="89" t="s">
        <v>168</v>
      </c>
      <c r="BQ151" s="89" t="s">
        <v>169</v>
      </c>
      <c r="BR151" s="89" t="s">
        <v>170</v>
      </c>
      <c r="BS151" s="89" t="s">
        <v>171</v>
      </c>
      <c r="BT151" s="89" t="s">
        <v>172</v>
      </c>
      <c r="BU151" s="89" t="s">
        <v>173</v>
      </c>
      <c r="BV151" s="62"/>
      <c r="BW151" s="60"/>
      <c r="BX151" s="60"/>
      <c r="BY151" s="60"/>
      <c r="BZ151" s="60"/>
      <c r="CA151" s="60"/>
      <c r="CB151" s="60"/>
      <c r="CC151" s="69"/>
      <c r="CD151" s="69"/>
      <c r="CE151" s="69"/>
      <c r="CF151" s="69"/>
      <c r="CG151" s="69"/>
      <c r="CH151" s="69"/>
      <c r="CI151" s="69"/>
      <c r="CJ151" s="69"/>
      <c r="CK151" s="69"/>
    </row>
    <row r="152" spans="1:89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56"/>
      <c r="K152" s="56"/>
      <c r="L152" s="56"/>
      <c r="M152" s="56"/>
      <c r="N152" s="56"/>
      <c r="O152" s="56"/>
      <c r="P152" s="56"/>
      <c r="Q152" s="56"/>
      <c r="R152" s="56"/>
      <c r="S152" s="62" t="s">
        <v>85</v>
      </c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50" t="s">
        <v>78</v>
      </c>
      <c r="AE152" s="81">
        <f t="shared" ref="AE152:AJ152" si="40">SUMPRODUCT(($AA143:$AA148&lt;&gt;"x")*($AC143:$AC148&lt;&gt;"x")*(BW143:BW148="&lt;")*(AE143:AE148&gt;$AM143:$AM148))</f>
        <v>0</v>
      </c>
      <c r="AF152" s="81">
        <f t="shared" si="40"/>
        <v>0</v>
      </c>
      <c r="AG152" s="81">
        <f t="shared" si="40"/>
        <v>0</v>
      </c>
      <c r="AH152" s="81">
        <f t="shared" si="40"/>
        <v>0</v>
      </c>
      <c r="AI152" s="81">
        <f t="shared" si="40"/>
        <v>0</v>
      </c>
      <c r="AJ152" s="81">
        <f t="shared" si="40"/>
        <v>0</v>
      </c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25"/>
      <c r="BI152" s="25"/>
      <c r="BJ152" s="25"/>
      <c r="BK152" s="25"/>
      <c r="BL152" s="25"/>
      <c r="BM152" s="25"/>
      <c r="BN152" s="70"/>
      <c r="BO152" s="92" t="s">
        <v>78</v>
      </c>
      <c r="BP152" s="90">
        <v>0</v>
      </c>
      <c r="BQ152" s="90">
        <v>0</v>
      </c>
      <c r="BR152" s="90">
        <v>0</v>
      </c>
      <c r="BS152" s="90">
        <v>0</v>
      </c>
      <c r="BT152" s="90">
        <v>0</v>
      </c>
      <c r="BU152" s="90">
        <v>0</v>
      </c>
      <c r="BV152" s="62"/>
      <c r="BW152" s="60"/>
      <c r="BX152" s="60"/>
      <c r="BY152" s="60"/>
      <c r="BZ152" s="60"/>
      <c r="CA152" s="60"/>
      <c r="CB152" s="60"/>
      <c r="CC152" s="69"/>
      <c r="CD152" s="69"/>
      <c r="CE152" s="69"/>
      <c r="CF152" s="69"/>
      <c r="CG152" s="69"/>
      <c r="CH152" s="69"/>
      <c r="CI152" s="69"/>
      <c r="CJ152" s="69"/>
      <c r="CK152" s="69"/>
    </row>
    <row r="153" spans="1:89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56"/>
      <c r="K153" s="56"/>
      <c r="L153" s="56"/>
      <c r="M153" s="56"/>
      <c r="N153" s="56"/>
      <c r="O153" s="56"/>
      <c r="P153" s="56"/>
      <c r="Q153" s="56"/>
      <c r="R153" s="56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51" t="s">
        <v>72</v>
      </c>
      <c r="AE153" s="81">
        <f t="shared" ref="AE153:AJ153" si="41">SUMPRODUCT(($AA143:$AA148&lt;&gt;"x")*($AC143:$AC148&lt;&gt;"x")*(BW143:BW148&lt;&gt;"&lt;")*(AE143:AE148&gt;$AM143:$AM148))</f>
        <v>0</v>
      </c>
      <c r="AF153" s="81">
        <f t="shared" si="41"/>
        <v>0</v>
      </c>
      <c r="AG153" s="81">
        <f t="shared" si="41"/>
        <v>0</v>
      </c>
      <c r="AH153" s="81">
        <f t="shared" si="41"/>
        <v>1</v>
      </c>
      <c r="AI153" s="81">
        <f t="shared" si="41"/>
        <v>1</v>
      </c>
      <c r="AJ153" s="81">
        <f t="shared" si="41"/>
        <v>0</v>
      </c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25"/>
      <c r="BI153" s="25"/>
      <c r="BJ153" s="25"/>
      <c r="BK153" s="25"/>
      <c r="BL153" s="25"/>
      <c r="BM153" s="25"/>
      <c r="BN153" s="70"/>
      <c r="BO153" s="93" t="s">
        <v>72</v>
      </c>
      <c r="BP153" s="90">
        <v>0</v>
      </c>
      <c r="BQ153" s="90">
        <v>0</v>
      </c>
      <c r="BR153" s="90">
        <v>0</v>
      </c>
      <c r="BS153" s="90">
        <v>1</v>
      </c>
      <c r="BT153" s="90">
        <v>1</v>
      </c>
      <c r="BU153" s="90">
        <v>0</v>
      </c>
      <c r="BV153" s="62"/>
      <c r="BW153" s="60"/>
      <c r="BX153" s="60"/>
      <c r="BY153" s="60"/>
      <c r="BZ153" s="60"/>
      <c r="CA153" s="60"/>
      <c r="CB153" s="60"/>
      <c r="CC153" s="69"/>
      <c r="CD153" s="69"/>
      <c r="CE153" s="69"/>
      <c r="CF153" s="69"/>
      <c r="CG153" s="69"/>
      <c r="CH153" s="69"/>
      <c r="CI153" s="69"/>
      <c r="CJ153" s="69"/>
      <c r="CK153" s="69"/>
    </row>
    <row r="154" spans="1:89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56"/>
      <c r="K154" s="56"/>
      <c r="L154" s="56"/>
      <c r="M154" s="56"/>
      <c r="N154" s="56"/>
      <c r="O154" s="56"/>
      <c r="P154" s="56"/>
      <c r="Q154" s="56"/>
      <c r="R154" s="56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28" t="s">
        <v>77</v>
      </c>
      <c r="AE154" s="81">
        <f t="shared" ref="AE154:AJ154" si="42">SUMPRODUCT((AE143:AE148&gt;=$AL143:$AL148)*($AA143:$AA148&lt;&gt;"x")*($AC143:$AC148&lt;&gt;"x")*(BW143:BW148&lt;&gt;"&lt;")*(AE143:AE148&lt;=$AM143:$AM148))</f>
        <v>0</v>
      </c>
      <c r="AF154" s="81">
        <f t="shared" si="42"/>
        <v>1</v>
      </c>
      <c r="AG154" s="81">
        <f t="shared" si="42"/>
        <v>1</v>
      </c>
      <c r="AH154" s="81">
        <f t="shared" si="42"/>
        <v>0</v>
      </c>
      <c r="AI154" s="81">
        <f t="shared" si="42"/>
        <v>0</v>
      </c>
      <c r="AJ154" s="81">
        <f t="shared" si="42"/>
        <v>1</v>
      </c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25"/>
      <c r="BI154" s="25"/>
      <c r="BJ154" s="25"/>
      <c r="BK154" s="25"/>
      <c r="BL154" s="25"/>
      <c r="BM154" s="25"/>
      <c r="BN154" s="70"/>
      <c r="BO154" s="94" t="s">
        <v>77</v>
      </c>
      <c r="BP154" s="90">
        <v>0</v>
      </c>
      <c r="BQ154" s="90">
        <v>1</v>
      </c>
      <c r="BR154" s="90">
        <v>1</v>
      </c>
      <c r="BS154" s="90">
        <v>0</v>
      </c>
      <c r="BT154" s="90">
        <v>0</v>
      </c>
      <c r="BU154" s="90">
        <v>1</v>
      </c>
      <c r="BV154" s="62"/>
      <c r="BW154" s="60"/>
      <c r="BX154" s="60"/>
      <c r="BY154" s="60"/>
      <c r="BZ154" s="60"/>
      <c r="CA154" s="60"/>
      <c r="CB154" s="60"/>
      <c r="CC154" s="69"/>
      <c r="CD154" s="69"/>
      <c r="CE154" s="69"/>
      <c r="CF154" s="69"/>
      <c r="CG154" s="69"/>
      <c r="CH154" s="69"/>
      <c r="CI154" s="69"/>
      <c r="CJ154" s="69"/>
      <c r="CK154" s="69"/>
    </row>
    <row r="155" spans="1:89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56"/>
      <c r="K155" s="56"/>
      <c r="L155" s="56"/>
      <c r="M155" s="56"/>
      <c r="N155" s="56"/>
      <c r="O155" s="56"/>
      <c r="P155" s="56"/>
      <c r="Q155" s="56"/>
      <c r="R155" s="56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25" t="s">
        <v>73</v>
      </c>
      <c r="AE155" s="100">
        <f t="shared" ref="AE155:AJ155" si="43">SUMPRODUCT(($AA143:$AA148&lt;&gt;"x")*($AC143:$AC148&lt;&gt;"x")*(AE143:AE148&gt;0)*(BW143:BW148="&lt;")*(AE143:AE148&lt;=$AM143:$AM148))</f>
        <v>2</v>
      </c>
      <c r="AF155" s="100">
        <f t="shared" si="43"/>
        <v>2</v>
      </c>
      <c r="AG155" s="100">
        <f t="shared" si="43"/>
        <v>2</v>
      </c>
      <c r="AH155" s="100">
        <f t="shared" si="43"/>
        <v>1</v>
      </c>
      <c r="AI155" s="100">
        <f t="shared" si="43"/>
        <v>0</v>
      </c>
      <c r="AJ155" s="100">
        <f t="shared" si="43"/>
        <v>0</v>
      </c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25"/>
      <c r="BI155" s="25"/>
      <c r="BJ155" s="25"/>
      <c r="BK155" s="25"/>
      <c r="BL155" s="25"/>
      <c r="BM155" s="25"/>
      <c r="BN155" s="70"/>
      <c r="BO155" s="95" t="s">
        <v>73</v>
      </c>
      <c r="BP155" s="90">
        <v>2</v>
      </c>
      <c r="BQ155" s="90">
        <v>2</v>
      </c>
      <c r="BR155" s="90">
        <v>2</v>
      </c>
      <c r="BS155" s="90">
        <v>1</v>
      </c>
      <c r="BT155" s="90">
        <v>0</v>
      </c>
      <c r="BU155" s="90">
        <v>0</v>
      </c>
      <c r="BV155" s="62"/>
      <c r="BW155" s="60"/>
      <c r="BX155" s="60"/>
      <c r="BY155" s="60"/>
      <c r="BZ155" s="60"/>
      <c r="CA155" s="60"/>
      <c r="CB155" s="60"/>
      <c r="CC155" s="69"/>
      <c r="CD155" s="69"/>
      <c r="CE155" s="69"/>
      <c r="CF155" s="69"/>
      <c r="CG155" s="69"/>
      <c r="CH155" s="69"/>
      <c r="CI155" s="69"/>
      <c r="CJ155" s="69"/>
      <c r="CK155" s="69"/>
    </row>
    <row r="156" spans="1:89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56"/>
      <c r="K156" s="56"/>
      <c r="L156" s="56"/>
      <c r="M156" s="56"/>
      <c r="N156" s="56"/>
      <c r="O156" s="56"/>
      <c r="P156" s="56"/>
      <c r="Q156" s="56"/>
      <c r="R156" s="56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26" t="s">
        <v>69</v>
      </c>
      <c r="AE156" s="81">
        <f t="shared" ref="AE156:AJ156" si="44">SUMPRODUCT(($AA143:$AA148="x")*(AE143:AE148&gt;0))</f>
        <v>0</v>
      </c>
      <c r="AF156" s="81">
        <f t="shared" si="44"/>
        <v>0</v>
      </c>
      <c r="AG156" s="81">
        <f t="shared" si="44"/>
        <v>0</v>
      </c>
      <c r="AH156" s="81">
        <f t="shared" si="44"/>
        <v>0</v>
      </c>
      <c r="AI156" s="81">
        <f t="shared" si="44"/>
        <v>0</v>
      </c>
      <c r="AJ156" s="81">
        <f t="shared" si="44"/>
        <v>0</v>
      </c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25"/>
      <c r="BI156" s="25"/>
      <c r="BJ156" s="25"/>
      <c r="BK156" s="25"/>
      <c r="BL156" s="25"/>
      <c r="BM156" s="25"/>
      <c r="BN156" s="70"/>
      <c r="BO156" s="96" t="s">
        <v>69</v>
      </c>
      <c r="BP156" s="90">
        <v>0</v>
      </c>
      <c r="BQ156" s="90">
        <v>0</v>
      </c>
      <c r="BR156" s="90">
        <v>0</v>
      </c>
      <c r="BS156" s="90">
        <v>0</v>
      </c>
      <c r="BT156" s="90">
        <v>0</v>
      </c>
      <c r="BU156" s="90">
        <v>0</v>
      </c>
      <c r="BV156" s="62"/>
      <c r="BW156" s="60"/>
      <c r="BX156" s="60"/>
      <c r="BY156" s="60"/>
      <c r="BZ156" s="60"/>
      <c r="CA156" s="60"/>
      <c r="CB156" s="60"/>
      <c r="CC156" s="69"/>
      <c r="CD156" s="69"/>
      <c r="CE156" s="69"/>
      <c r="CF156" s="69"/>
      <c r="CG156" s="69"/>
      <c r="CH156" s="69"/>
      <c r="CI156" s="69"/>
      <c r="CJ156" s="69"/>
      <c r="CK156" s="69"/>
    </row>
    <row r="157" spans="1:89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56"/>
      <c r="K157" s="56"/>
      <c r="L157" s="56"/>
      <c r="M157" s="56"/>
      <c r="N157" s="56"/>
      <c r="O157" s="56"/>
      <c r="P157" s="56"/>
      <c r="Q157" s="56"/>
      <c r="R157" s="56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27" t="s">
        <v>185</v>
      </c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25"/>
      <c r="BI157" s="25"/>
      <c r="BJ157" s="25"/>
      <c r="BK157" s="25"/>
      <c r="BL157" s="25"/>
      <c r="BM157" s="25"/>
      <c r="BN157" s="70"/>
      <c r="BO157" s="69"/>
      <c r="BP157" s="69"/>
      <c r="BQ157" s="69"/>
      <c r="BR157" s="69"/>
      <c r="BS157" s="69"/>
      <c r="BT157" s="69"/>
      <c r="BU157" s="69"/>
      <c r="BV157" s="62"/>
      <c r="BW157" s="57"/>
      <c r="BX157" s="57"/>
      <c r="BY157" s="57"/>
      <c r="BZ157" s="57"/>
      <c r="CA157" s="57"/>
      <c r="CB157" s="57"/>
      <c r="CC157" s="69"/>
      <c r="CD157" s="69"/>
      <c r="CE157" s="69"/>
      <c r="CF157" s="69"/>
      <c r="CG157" s="69"/>
      <c r="CH157" s="69"/>
      <c r="CI157" s="69"/>
      <c r="CJ157" s="69"/>
      <c r="CK157" s="69"/>
    </row>
    <row r="158" spans="1:89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56"/>
      <c r="K158" s="56"/>
      <c r="L158" s="56"/>
      <c r="M158" s="56"/>
      <c r="N158" s="56"/>
      <c r="O158" s="56"/>
      <c r="P158" s="56"/>
      <c r="Q158" s="56"/>
      <c r="R158" s="56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 t="s">
        <v>186</v>
      </c>
      <c r="AE158" s="84">
        <f t="shared" ref="AE158:AJ158" si="45">SUM(AE152:AE156)</f>
        <v>2</v>
      </c>
      <c r="AF158" s="84">
        <f t="shared" si="45"/>
        <v>3</v>
      </c>
      <c r="AG158" s="84">
        <f t="shared" si="45"/>
        <v>3</v>
      </c>
      <c r="AH158" s="84">
        <f t="shared" si="45"/>
        <v>2</v>
      </c>
      <c r="AI158" s="84">
        <f t="shared" si="45"/>
        <v>1</v>
      </c>
      <c r="AJ158" s="84">
        <f t="shared" si="45"/>
        <v>1</v>
      </c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25"/>
      <c r="BI158" s="25"/>
      <c r="BJ158" s="25"/>
      <c r="BK158" s="25"/>
      <c r="BL158" s="25"/>
      <c r="BM158" s="25"/>
      <c r="BN158" s="70"/>
      <c r="BO158" s="69" t="s">
        <v>186</v>
      </c>
      <c r="BP158" s="88">
        <f>SUM(BP152:BP156)</f>
        <v>2</v>
      </c>
      <c r="BQ158" s="88">
        <f t="shared" ref="BQ158:BU158" si="46">SUM(BQ152:BQ156)</f>
        <v>3</v>
      </c>
      <c r="BR158" s="88">
        <f t="shared" si="46"/>
        <v>3</v>
      </c>
      <c r="BS158" s="88">
        <f t="shared" si="46"/>
        <v>2</v>
      </c>
      <c r="BT158" s="88">
        <f t="shared" si="46"/>
        <v>1</v>
      </c>
      <c r="BU158" s="88">
        <f t="shared" si="46"/>
        <v>1</v>
      </c>
      <c r="BV158" s="62"/>
      <c r="BW158" s="57"/>
      <c r="BX158" s="57"/>
      <c r="BY158" s="57"/>
      <c r="BZ158" s="57"/>
      <c r="CA158" s="57"/>
      <c r="CB158" s="57"/>
      <c r="CC158" s="69"/>
      <c r="CD158" s="69"/>
      <c r="CE158" s="69"/>
      <c r="CF158" s="69"/>
      <c r="CG158" s="69"/>
      <c r="CH158" s="69"/>
      <c r="CI158" s="69"/>
      <c r="CJ158" s="69"/>
      <c r="CK158" s="69"/>
    </row>
    <row r="159" spans="1:89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56"/>
      <c r="K159" s="56"/>
      <c r="L159" s="56"/>
      <c r="M159" s="56"/>
      <c r="N159" s="56"/>
      <c r="O159" s="56"/>
      <c r="P159" s="56"/>
      <c r="Q159" s="56"/>
      <c r="R159" s="56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25"/>
      <c r="BI159" s="25"/>
      <c r="BJ159" s="25"/>
      <c r="BK159" s="25"/>
      <c r="BL159" s="25"/>
      <c r="BM159" s="25"/>
      <c r="BN159" s="70"/>
      <c r="BO159" s="69"/>
      <c r="BP159" s="69"/>
      <c r="BQ159" s="69"/>
      <c r="BR159" s="69"/>
      <c r="BS159" s="69"/>
      <c r="BT159" s="69"/>
      <c r="BU159" s="69"/>
      <c r="BV159" s="62"/>
      <c r="BW159" s="57"/>
      <c r="BX159" s="57"/>
      <c r="BY159" s="57"/>
      <c r="BZ159" s="57"/>
      <c r="CA159" s="57"/>
      <c r="CB159" s="57"/>
      <c r="CC159" s="69"/>
      <c r="CD159" s="69"/>
      <c r="CE159" s="69"/>
      <c r="CF159" s="69"/>
      <c r="CG159" s="69"/>
      <c r="CH159" s="69"/>
      <c r="CI159" s="69"/>
      <c r="CJ159" s="69"/>
      <c r="CK159" s="69"/>
    </row>
    <row r="160" spans="1:89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56"/>
      <c r="K160" s="56"/>
      <c r="L160" s="56"/>
      <c r="M160" s="56"/>
      <c r="N160" s="56"/>
      <c r="O160" s="56"/>
      <c r="P160" s="56"/>
      <c r="Q160" s="56"/>
      <c r="R160" s="56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25"/>
      <c r="BI160" s="25"/>
      <c r="BJ160" s="25"/>
      <c r="BK160" s="25"/>
      <c r="BL160" s="25"/>
      <c r="BM160" s="25"/>
      <c r="BN160" s="70"/>
      <c r="BO160" s="69"/>
      <c r="BP160" s="69"/>
      <c r="BQ160" s="69"/>
      <c r="BR160" s="69"/>
      <c r="BS160" s="69"/>
      <c r="BT160" s="69"/>
      <c r="BU160" s="69"/>
      <c r="BV160" s="62"/>
      <c r="BW160" s="57"/>
      <c r="BX160" s="57"/>
      <c r="BY160" s="57"/>
      <c r="BZ160" s="57"/>
      <c r="CA160" s="57"/>
      <c r="CB160" s="57"/>
      <c r="CC160" s="69"/>
      <c r="CD160" s="69"/>
      <c r="CE160" s="69"/>
      <c r="CF160" s="69"/>
      <c r="CG160" s="69"/>
      <c r="CH160" s="69"/>
      <c r="CI160" s="69"/>
      <c r="CJ160" s="69"/>
      <c r="CK160" s="69"/>
    </row>
    <row r="161" spans="1:89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56"/>
      <c r="K161" s="56"/>
      <c r="L161" s="56"/>
      <c r="M161" s="56"/>
      <c r="N161" s="56"/>
      <c r="O161" s="56"/>
      <c r="P161" s="56"/>
      <c r="Q161" s="56"/>
      <c r="R161" s="56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25"/>
      <c r="BI161" s="25"/>
      <c r="BJ161" s="25"/>
      <c r="BK161" s="25"/>
      <c r="BL161" s="25"/>
      <c r="BM161" s="25"/>
      <c r="BN161" s="70"/>
      <c r="BO161" s="69"/>
      <c r="BP161" s="69"/>
      <c r="BQ161" s="69"/>
      <c r="BR161" s="69"/>
      <c r="BS161" s="69"/>
      <c r="BT161" s="69"/>
      <c r="BU161" s="69"/>
      <c r="BV161" s="62"/>
      <c r="BW161" s="57"/>
      <c r="BX161" s="57"/>
      <c r="BY161" s="57"/>
      <c r="BZ161" s="57"/>
      <c r="CA161" s="57"/>
      <c r="CB161" s="57"/>
      <c r="CC161" s="69"/>
      <c r="CD161" s="69"/>
      <c r="CE161" s="69"/>
      <c r="CF161" s="69"/>
      <c r="CG161" s="69"/>
      <c r="CH161" s="69"/>
      <c r="CI161" s="69"/>
      <c r="CJ161" s="69"/>
      <c r="CK161" s="69"/>
    </row>
    <row r="162" spans="1:89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9"/>
      <c r="CD162" s="69"/>
      <c r="CE162" s="69"/>
      <c r="CF162" s="69"/>
      <c r="CG162" s="69"/>
      <c r="CH162" s="69"/>
      <c r="CI162" s="69"/>
      <c r="CJ162" s="69"/>
      <c r="CK162" s="69"/>
    </row>
    <row r="163" spans="1:89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9"/>
      <c r="CD163" s="69"/>
      <c r="CE163" s="69"/>
      <c r="CF163" s="69"/>
      <c r="CG163" s="69"/>
      <c r="CH163" s="69"/>
      <c r="CI163" s="69"/>
      <c r="CJ163" s="69"/>
      <c r="CK163" s="69"/>
    </row>
    <row r="164" spans="1:89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9"/>
      <c r="CD164" s="69"/>
      <c r="CE164" s="69"/>
      <c r="CF164" s="69"/>
      <c r="CG164" s="69"/>
      <c r="CH164" s="69"/>
      <c r="CI164" s="69"/>
      <c r="CJ164" s="69"/>
      <c r="CK164" s="69"/>
    </row>
    <row r="165" spans="1:89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9"/>
      <c r="CD165" s="69"/>
      <c r="CE165" s="69"/>
      <c r="CF165" s="69"/>
      <c r="CG165" s="69"/>
      <c r="CH165" s="69"/>
      <c r="CI165" s="69"/>
      <c r="CJ165" s="69"/>
      <c r="CK165" s="69"/>
    </row>
    <row r="166" spans="1:89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9"/>
      <c r="CD166" s="69"/>
      <c r="CE166" s="69"/>
      <c r="CF166" s="69"/>
      <c r="CG166" s="69"/>
      <c r="CH166" s="69"/>
      <c r="CI166" s="69"/>
      <c r="CJ166" s="69"/>
      <c r="CK166" s="69"/>
    </row>
    <row r="167" spans="1:89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9"/>
      <c r="CD167" s="69"/>
      <c r="CE167" s="69"/>
      <c r="CF167" s="69"/>
      <c r="CG167" s="69"/>
      <c r="CH167" s="69"/>
      <c r="CI167" s="69"/>
      <c r="CJ167" s="69"/>
      <c r="CK167" s="69"/>
    </row>
    <row r="168" spans="1:89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9"/>
      <c r="CD168" s="69"/>
      <c r="CE168" s="69"/>
      <c r="CF168" s="69"/>
      <c r="CG168" s="69"/>
      <c r="CH168" s="69"/>
      <c r="CI168" s="69"/>
      <c r="CJ168" s="69"/>
      <c r="CK168" s="69"/>
    </row>
    <row r="169" spans="1:89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9"/>
      <c r="CD169" s="69"/>
      <c r="CE169" s="69"/>
      <c r="CF169" s="69"/>
      <c r="CG169" s="69"/>
      <c r="CH169" s="69"/>
      <c r="CI169" s="69"/>
      <c r="CJ169" s="69"/>
      <c r="CK169" s="69"/>
    </row>
    <row r="170" spans="1:89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9"/>
      <c r="CD170" s="69"/>
      <c r="CE170" s="69"/>
      <c r="CF170" s="69"/>
      <c r="CG170" s="69"/>
      <c r="CH170" s="69"/>
      <c r="CI170" s="69"/>
      <c r="CJ170" s="69"/>
      <c r="CK170" s="69"/>
    </row>
    <row r="171" spans="1:89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9"/>
      <c r="CD171" s="69"/>
      <c r="CE171" s="69"/>
      <c r="CF171" s="69"/>
      <c r="CG171" s="69"/>
      <c r="CH171" s="69"/>
      <c r="CI171" s="69"/>
      <c r="CJ171" s="69"/>
      <c r="CK171" s="69"/>
    </row>
    <row r="172" spans="1:89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9"/>
      <c r="CD172" s="69"/>
      <c r="CE172" s="69"/>
      <c r="CF172" s="69"/>
      <c r="CG172" s="69"/>
      <c r="CH172" s="69"/>
      <c r="CI172" s="69"/>
      <c r="CJ172" s="69"/>
      <c r="CK172" s="69"/>
    </row>
    <row r="173" spans="1:89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9"/>
      <c r="CD173" s="69"/>
      <c r="CE173" s="69"/>
      <c r="CF173" s="69"/>
      <c r="CG173" s="69"/>
      <c r="CH173" s="69"/>
      <c r="CI173" s="69"/>
      <c r="CJ173" s="69"/>
      <c r="CK173" s="69"/>
    </row>
    <row r="174" spans="1:89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9"/>
      <c r="CD174" s="69"/>
      <c r="CE174" s="69"/>
      <c r="CF174" s="69"/>
      <c r="CG174" s="69"/>
      <c r="CH174" s="69"/>
      <c r="CI174" s="69"/>
      <c r="CJ174" s="69"/>
      <c r="CK174" s="69"/>
    </row>
    <row r="175" spans="1:89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9"/>
      <c r="CD175" s="69"/>
      <c r="CE175" s="69"/>
      <c r="CF175" s="69"/>
      <c r="CG175" s="69"/>
      <c r="CH175" s="69"/>
      <c r="CI175" s="69"/>
      <c r="CJ175" s="69"/>
      <c r="CK175" s="69"/>
    </row>
    <row r="176" spans="1:89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9"/>
      <c r="CD176" s="69"/>
      <c r="CE176" s="69"/>
      <c r="CF176" s="69"/>
      <c r="CG176" s="69"/>
      <c r="CH176" s="69"/>
      <c r="CI176" s="69"/>
      <c r="CJ176" s="69"/>
      <c r="CK176" s="69"/>
    </row>
    <row r="177" spans="1:89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9"/>
      <c r="CD177" s="69"/>
      <c r="CE177" s="69"/>
      <c r="CF177" s="69"/>
      <c r="CG177" s="69"/>
      <c r="CH177" s="69"/>
      <c r="CI177" s="69"/>
      <c r="CJ177" s="69"/>
      <c r="CK177" s="69"/>
    </row>
    <row r="178" spans="1:89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9"/>
      <c r="CD178" s="69"/>
      <c r="CE178" s="69"/>
      <c r="CF178" s="69"/>
      <c r="CG178" s="69"/>
      <c r="CH178" s="69"/>
      <c r="CI178" s="69"/>
      <c r="CJ178" s="69"/>
      <c r="CK178" s="69"/>
    </row>
    <row r="179" spans="1:89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9"/>
      <c r="CD179" s="69"/>
      <c r="CE179" s="69"/>
      <c r="CF179" s="69"/>
      <c r="CG179" s="69"/>
      <c r="CH179" s="69"/>
      <c r="CI179" s="69"/>
      <c r="CJ179" s="69"/>
      <c r="CK179" s="69"/>
    </row>
    <row r="180" spans="1:89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9"/>
      <c r="CD180" s="69"/>
      <c r="CE180" s="69"/>
      <c r="CF180" s="69"/>
      <c r="CG180" s="69"/>
      <c r="CH180" s="69"/>
      <c r="CI180" s="69"/>
      <c r="CJ180" s="69"/>
      <c r="CK180" s="69"/>
    </row>
    <row r="181" spans="1:89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9"/>
      <c r="CD181" s="69"/>
      <c r="CE181" s="69"/>
      <c r="CF181" s="69"/>
      <c r="CG181" s="69"/>
      <c r="CH181" s="69"/>
      <c r="CI181" s="69"/>
      <c r="CJ181" s="69"/>
      <c r="CK181" s="69"/>
    </row>
    <row r="182" spans="1:89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9"/>
      <c r="CD182" s="69"/>
      <c r="CE182" s="69"/>
      <c r="CF182" s="69"/>
      <c r="CG182" s="69"/>
      <c r="CH182" s="69"/>
      <c r="CI182" s="69"/>
      <c r="CJ182" s="69"/>
      <c r="CK182" s="69"/>
    </row>
    <row r="183" spans="1:89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9"/>
      <c r="CD183" s="69"/>
      <c r="CE183" s="69"/>
      <c r="CF183" s="69"/>
      <c r="CG183" s="69"/>
      <c r="CH183" s="69"/>
      <c r="CI183" s="69"/>
      <c r="CJ183" s="69"/>
      <c r="CK183" s="69"/>
    </row>
    <row r="184" spans="1:89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9"/>
      <c r="CD184" s="69"/>
      <c r="CE184" s="69"/>
      <c r="CF184" s="69"/>
      <c r="CG184" s="69"/>
      <c r="CH184" s="69"/>
      <c r="CI184" s="69"/>
      <c r="CJ184" s="69"/>
      <c r="CK184" s="69"/>
    </row>
    <row r="185" spans="1:89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9"/>
      <c r="CD185" s="69"/>
      <c r="CE185" s="69"/>
      <c r="CF185" s="69"/>
      <c r="CG185" s="69"/>
      <c r="CH185" s="69"/>
      <c r="CI185" s="69"/>
      <c r="CJ185" s="69"/>
      <c r="CK185" s="69"/>
    </row>
    <row r="186" spans="1:89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9"/>
      <c r="CD186" s="69"/>
      <c r="CE186" s="69"/>
      <c r="CF186" s="69"/>
      <c r="CG186" s="69"/>
      <c r="CH186" s="69"/>
      <c r="CI186" s="69"/>
      <c r="CJ186" s="69"/>
      <c r="CK186" s="69"/>
    </row>
    <row r="187" spans="1:89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9"/>
      <c r="CD187" s="69"/>
      <c r="CE187" s="69"/>
      <c r="CF187" s="69"/>
      <c r="CG187" s="69"/>
      <c r="CH187" s="69"/>
      <c r="CI187" s="69"/>
      <c r="CJ187" s="69"/>
      <c r="CK187" s="69"/>
    </row>
    <row r="188" spans="1:89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9"/>
      <c r="CD188" s="69"/>
      <c r="CE188" s="69"/>
      <c r="CF188" s="69"/>
      <c r="CG188" s="69"/>
      <c r="CH188" s="69"/>
      <c r="CI188" s="69"/>
      <c r="CJ188" s="69"/>
      <c r="CK188" s="69"/>
    </row>
    <row r="189" spans="1:89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9"/>
      <c r="CD189" s="69"/>
      <c r="CE189" s="69"/>
      <c r="CF189" s="69"/>
      <c r="CG189" s="69"/>
      <c r="CH189" s="69"/>
      <c r="CI189" s="69"/>
      <c r="CJ189" s="69"/>
      <c r="CK189" s="69"/>
    </row>
    <row r="190" spans="1:89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9"/>
      <c r="CD190" s="69"/>
      <c r="CE190" s="69"/>
      <c r="CF190" s="69"/>
      <c r="CG190" s="69"/>
      <c r="CH190" s="69"/>
      <c r="CI190" s="69"/>
      <c r="CJ190" s="69"/>
      <c r="CK190" s="69"/>
    </row>
    <row r="191" spans="1:89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9"/>
      <c r="CD191" s="69"/>
      <c r="CE191" s="69"/>
      <c r="CF191" s="69"/>
      <c r="CG191" s="69"/>
      <c r="CH191" s="69"/>
      <c r="CI191" s="69"/>
      <c r="CJ191" s="69"/>
      <c r="CK191" s="69"/>
    </row>
    <row r="192" spans="1:89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9"/>
      <c r="CD192" s="69"/>
      <c r="CE192" s="69"/>
      <c r="CF192" s="69"/>
      <c r="CG192" s="69"/>
      <c r="CH192" s="69"/>
      <c r="CI192" s="69"/>
      <c r="CJ192" s="69"/>
      <c r="CK192" s="69"/>
    </row>
    <row r="193" spans="1:89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9"/>
      <c r="CD193" s="69"/>
      <c r="CE193" s="69"/>
      <c r="CF193" s="69"/>
      <c r="CG193" s="69"/>
      <c r="CH193" s="69"/>
      <c r="CI193" s="69"/>
      <c r="CJ193" s="69"/>
      <c r="CK193" s="69"/>
    </row>
    <row r="194" spans="1:89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9"/>
      <c r="CD194" s="69"/>
      <c r="CE194" s="69"/>
      <c r="CF194" s="69"/>
      <c r="CG194" s="69"/>
      <c r="CH194" s="69"/>
      <c r="CI194" s="69"/>
      <c r="CJ194" s="69"/>
      <c r="CK194" s="69"/>
    </row>
    <row r="195" spans="1:89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9"/>
      <c r="CD195" s="69"/>
      <c r="CE195" s="69"/>
      <c r="CF195" s="69"/>
      <c r="CG195" s="69"/>
      <c r="CH195" s="69"/>
      <c r="CI195" s="69"/>
      <c r="CJ195" s="69"/>
      <c r="CK195" s="69"/>
    </row>
    <row r="196" spans="1:89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9"/>
      <c r="CD196" s="69"/>
      <c r="CE196" s="69"/>
      <c r="CF196" s="69"/>
      <c r="CG196" s="69"/>
      <c r="CH196" s="69"/>
      <c r="CI196" s="69"/>
      <c r="CJ196" s="69"/>
      <c r="CK196" s="69"/>
    </row>
    <row r="197" spans="1:89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9"/>
      <c r="CD197" s="69"/>
      <c r="CE197" s="69"/>
      <c r="CF197" s="69"/>
      <c r="CG197" s="69"/>
      <c r="CH197" s="69"/>
      <c r="CI197" s="69"/>
      <c r="CJ197" s="69"/>
      <c r="CK197" s="69"/>
    </row>
    <row r="198" spans="1:89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9"/>
      <c r="CD198" s="69"/>
      <c r="CE198" s="69"/>
      <c r="CF198" s="69"/>
      <c r="CG198" s="69"/>
      <c r="CH198" s="69"/>
      <c r="CI198" s="69"/>
      <c r="CJ198" s="69"/>
      <c r="CK198" s="69"/>
    </row>
    <row r="199" spans="1:89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9"/>
      <c r="CD199" s="69"/>
      <c r="CE199" s="69"/>
      <c r="CF199" s="69"/>
      <c r="CG199" s="69"/>
      <c r="CH199" s="69"/>
      <c r="CI199" s="69"/>
      <c r="CJ199" s="69"/>
      <c r="CK199" s="69"/>
    </row>
    <row r="200" spans="1:89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9"/>
      <c r="CD200" s="69"/>
      <c r="CE200" s="69"/>
      <c r="CF200" s="69"/>
      <c r="CG200" s="69"/>
      <c r="CH200" s="69"/>
      <c r="CI200" s="69"/>
      <c r="CJ200" s="69"/>
      <c r="CK200" s="69"/>
    </row>
  </sheetData>
  <mergeCells count="1">
    <mergeCell ref="BW1:CB1"/>
  </mergeCells>
  <conditionalFormatting sqref="BP51:BU55 BP107:BU111 BP16:BU20 BP84:BU88 BP130:BU134 BP152:BU156">
    <cfRule type="expression" dxfId="34" priority="15">
      <formula>BP16&lt;&gt;AE16</formula>
    </cfRule>
  </conditionalFormatting>
  <conditionalFormatting sqref="AE5:AJ12 AE28:AJ47 AE63:AJ80 AE96:AJ103 AE143:AJ148 AE120:AJ122 AE124:AJ126 AE123:AI123">
    <cfRule type="expression" dxfId="33" priority="33">
      <formula>AND(NOT(ISBLANK(AE5)), ISNUMBER(SEARCH("x", $AC5)))</formula>
    </cfRule>
    <cfRule type="expression" dxfId="32" priority="34">
      <formula>AND(NOT(ISBLANK(AE5)), ISNUMBER(SEARCH("x", $AA5)))</formula>
    </cfRule>
    <cfRule type="expression" dxfId="31" priority="35">
      <formula>AND(AE5 &gt; $AM5, $AM5 &lt; $AL5, NOT(ISBLANK(AE5)), ISNUMBER(SEARCH("&lt;", BW5)))</formula>
    </cfRule>
    <cfRule type="expression" dxfId="30" priority="36">
      <formula>AND(NOT(ISBLANK(AE5)), ISNUMBER(SEARCH("&lt;", BW5)))</formula>
    </cfRule>
    <cfRule type="expression" dxfId="29" priority="37">
      <formula>AE5&gt;$AM5</formula>
    </cfRule>
    <cfRule type="expression" dxfId="28" priority="38">
      <formula>AE5&gt;=$AL5</formula>
    </cfRule>
  </conditionalFormatting>
  <conditionalFormatting sqref="AK5:AK12 AK28:AK47 AK63:AK80 AK96:AK103 AK120:AK126 AK143:AK148">
    <cfRule type="expression" dxfId="27" priority="378">
      <formula>AND(NOT(ISBLANK(AK5)), ISNUMBER(SEARCH("x", $AC5)))</formula>
    </cfRule>
    <cfRule type="expression" dxfId="26" priority="379">
      <formula>AND(NOT(ISBLANK(AK5)), ISNUMBER(SEARCH("x", $AA5)))</formula>
    </cfRule>
    <cfRule type="expression" dxfId="25" priority="380">
      <formula>AND(AK5 &gt; $AM5, $AM5 &lt; $AL5, NOT(ISBLANK(AK5)), ISNUMBER(SEARCH("&lt;", K5)))</formula>
    </cfRule>
    <cfRule type="expression" dxfId="24" priority="381">
      <formula>AND(NOT(ISBLANK(AK5)), ISNUMBER(SEARCH("&lt;", K5)))</formula>
    </cfRule>
    <cfRule type="expression" dxfId="23" priority="382">
      <formula>AK5&gt;$AM5</formula>
    </cfRule>
    <cfRule type="expression" dxfId="22" priority="383">
      <formula>AK5&gt;=$AL5</formula>
    </cfRule>
  </conditionalFormatting>
  <conditionalFormatting sqref="AJ123">
    <cfRule type="expression" dxfId="21" priority="1">
      <formula>AND(NOT(ISBLANK(AJ123)), ISNUMBER(SEARCH("x", $AC123)))</formula>
    </cfRule>
    <cfRule type="expression" dxfId="20" priority="2">
      <formula>AND(NOT(ISBLANK(AJ123)), ISNUMBER(SEARCH("x", $AA123)))</formula>
    </cfRule>
    <cfRule type="expression" dxfId="19" priority="3">
      <formula>AND(AJ123 &gt; $AM123, $AM123 &lt; $AL123, NOT(ISBLANK(AJ123)), ISNUMBER(SEARCH("&lt;", CB123)))</formula>
    </cfRule>
    <cfRule type="expression" dxfId="18" priority="4">
      <formula>AND(NOT(ISBLANK(AJ123)), ISNUMBER(SEARCH("&lt;", CB123)))</formula>
    </cfRule>
    <cfRule type="expression" dxfId="17" priority="5">
      <formula>AJ123&gt;$AM123</formula>
    </cfRule>
    <cfRule type="expression" dxfId="16" priority="6">
      <formula>AJ123&gt;=$AL123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371"/>
  <sheetViews>
    <sheetView zoomScale="55" zoomScaleNormal="55" workbookViewId="0">
      <pane ySplit="1" topLeftCell="A6" activePane="bottomLeft" state="frozen"/>
      <selection pane="bottomLeft" activeCell="Y151" sqref="Y151:AL151"/>
    </sheetView>
  </sheetViews>
  <sheetFormatPr defaultRowHeight="15" x14ac:dyDescent="0.25"/>
  <cols>
    <col min="1" max="1" width="9.140625" customWidth="1"/>
    <col min="10" max="10" width="9.140625" customWidth="1"/>
    <col min="20" max="20" width="8.7109375" bestFit="1" customWidth="1"/>
    <col min="21" max="22" width="6.7109375" customWidth="1"/>
    <col min="23" max="23" width="36.140625" customWidth="1"/>
    <col min="24" max="24" width="2.5703125" customWidth="1"/>
    <col min="25" max="30" width="10.7109375" customWidth="1"/>
    <col min="31" max="31" width="18.28515625" customWidth="1"/>
    <col min="32" max="32" width="2.5703125" customWidth="1"/>
    <col min="33" max="38" width="10.7109375" customWidth="1"/>
    <col min="39" max="39" width="18.140625" customWidth="1"/>
    <col min="40" max="40" width="2.5703125" customWidth="1"/>
    <col min="41" max="41" width="15.85546875" customWidth="1"/>
    <col min="42" max="42" width="8.7109375" customWidth="1"/>
    <col min="79" max="84" width="9.5703125" customWidth="1"/>
  </cols>
  <sheetData>
    <row r="1" spans="1:89" ht="23.25" x14ac:dyDescent="0.35">
      <c r="A1" s="63" t="s">
        <v>227</v>
      </c>
      <c r="B1" s="56"/>
      <c r="C1" s="63"/>
      <c r="D1" s="56"/>
      <c r="E1" s="56"/>
      <c r="F1" s="56"/>
      <c r="G1" s="56"/>
      <c r="H1" s="56"/>
      <c r="I1" s="56"/>
      <c r="J1" s="67" t="s">
        <v>228</v>
      </c>
      <c r="K1" s="67"/>
      <c r="L1" s="67"/>
      <c r="M1" s="25"/>
      <c r="N1" s="25"/>
      <c r="O1" s="25"/>
      <c r="P1" s="25"/>
      <c r="Q1" s="25"/>
      <c r="R1" s="25"/>
      <c r="S1" s="64"/>
      <c r="T1" s="64" t="s">
        <v>222</v>
      </c>
      <c r="U1" s="62"/>
      <c r="V1" s="62"/>
      <c r="W1" s="62"/>
      <c r="Z1" s="62"/>
      <c r="AA1" s="62"/>
      <c r="AB1" s="62"/>
      <c r="AC1" s="106"/>
      <c r="AD1" s="106"/>
      <c r="AE1" s="65" t="s">
        <v>3</v>
      </c>
      <c r="AH1" s="62"/>
      <c r="AI1" s="62"/>
      <c r="AJ1" s="62"/>
      <c r="AK1" s="106"/>
      <c r="AL1" s="106"/>
      <c r="AM1" s="65" t="s">
        <v>4</v>
      </c>
      <c r="AO1" s="62"/>
      <c r="AQ1" s="64" t="s">
        <v>225</v>
      </c>
      <c r="AR1" s="62"/>
      <c r="AS1" s="64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4"/>
      <c r="BQ1" s="62"/>
      <c r="BR1" s="62"/>
      <c r="BS1" s="62"/>
      <c r="BT1" s="62"/>
      <c r="BU1" s="62"/>
      <c r="BV1" s="62"/>
      <c r="BW1" s="64"/>
      <c r="BX1" s="62"/>
      <c r="BY1" s="62"/>
      <c r="BZ1" s="62"/>
      <c r="CA1" s="113" t="s">
        <v>216</v>
      </c>
      <c r="CB1" s="113"/>
      <c r="CC1" s="113"/>
      <c r="CD1" s="113"/>
      <c r="CE1" s="113"/>
      <c r="CF1" s="113"/>
      <c r="CG1" s="62"/>
      <c r="CH1" s="64"/>
      <c r="CI1" s="62"/>
      <c r="CJ1" s="62"/>
      <c r="CK1" s="62"/>
    </row>
    <row r="2" spans="1:89" x14ac:dyDescent="0.25">
      <c r="A2" s="56"/>
      <c r="B2" s="56"/>
      <c r="C2" s="56"/>
      <c r="D2" s="56"/>
      <c r="E2" s="56"/>
      <c r="F2" s="56"/>
      <c r="G2" s="56"/>
      <c r="H2" s="56"/>
      <c r="I2" s="56"/>
      <c r="J2" s="25"/>
      <c r="K2" s="25"/>
      <c r="L2" s="25"/>
      <c r="M2" s="25"/>
      <c r="N2" s="25"/>
      <c r="O2" s="25"/>
      <c r="P2" s="25"/>
      <c r="Q2" s="25"/>
      <c r="R2" s="25"/>
      <c r="S2" s="62"/>
      <c r="T2" s="62"/>
      <c r="U2" s="62"/>
      <c r="V2" s="62"/>
      <c r="W2" s="62"/>
      <c r="X2" s="62"/>
      <c r="Z2" s="62"/>
      <c r="AA2" s="62"/>
      <c r="AB2" s="62"/>
      <c r="AC2" s="62"/>
      <c r="AD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57"/>
      <c r="CB2" s="57"/>
      <c r="CC2" s="57"/>
      <c r="CD2" s="57"/>
      <c r="CE2" s="57"/>
      <c r="CF2" s="57"/>
      <c r="CG2" s="62"/>
      <c r="CH2" s="62"/>
      <c r="CI2" s="62"/>
      <c r="CJ2" s="62"/>
      <c r="CK2" s="62"/>
    </row>
    <row r="3" spans="1:89" ht="26.25" x14ac:dyDescent="0.4">
      <c r="A3" s="56"/>
      <c r="B3" s="56"/>
      <c r="C3" s="56"/>
      <c r="D3" s="56"/>
      <c r="E3" s="56"/>
      <c r="F3" s="56"/>
      <c r="G3" s="56"/>
      <c r="H3" s="56"/>
      <c r="I3" s="56"/>
      <c r="J3" s="25"/>
      <c r="K3" s="25"/>
      <c r="L3" s="25"/>
      <c r="M3" s="25"/>
      <c r="N3" s="25"/>
      <c r="O3" s="25"/>
      <c r="P3" s="25"/>
      <c r="Q3" s="25"/>
      <c r="R3" s="25"/>
      <c r="S3" s="62"/>
      <c r="T3" s="102"/>
      <c r="U3" s="62" t="s">
        <v>226</v>
      </c>
      <c r="V3" s="62"/>
      <c r="W3" s="75" t="s">
        <v>122</v>
      </c>
      <c r="X3" s="62"/>
      <c r="Y3" s="76"/>
      <c r="Z3" s="76"/>
      <c r="AA3" s="76"/>
      <c r="AB3" s="76"/>
      <c r="AC3" s="76"/>
      <c r="AD3" s="101" t="s">
        <v>62</v>
      </c>
      <c r="AE3" s="62"/>
      <c r="AF3" s="62"/>
      <c r="AH3" s="76"/>
      <c r="AI3" s="76"/>
      <c r="AJ3" s="76"/>
      <c r="AK3" s="76"/>
      <c r="AL3" s="101" t="s">
        <v>62</v>
      </c>
      <c r="AM3" s="62"/>
      <c r="AN3" s="62"/>
      <c r="AO3" s="97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57"/>
      <c r="CB3" s="57"/>
      <c r="CC3" s="57"/>
      <c r="CD3" s="57"/>
      <c r="CE3" s="57"/>
      <c r="CF3" s="57"/>
      <c r="CG3" s="62"/>
      <c r="CH3" s="62"/>
      <c r="CI3" s="62"/>
      <c r="CJ3" s="62"/>
      <c r="CK3" s="62"/>
    </row>
    <row r="4" spans="1:89" ht="30" x14ac:dyDescent="0.25">
      <c r="A4" s="56"/>
      <c r="B4" s="56"/>
      <c r="C4" s="56"/>
      <c r="D4" s="56"/>
      <c r="E4" s="56"/>
      <c r="F4" s="56"/>
      <c r="G4" s="56"/>
      <c r="H4" s="56"/>
      <c r="I4" s="56"/>
      <c r="J4" s="25"/>
      <c r="K4" s="25"/>
      <c r="L4" s="25"/>
      <c r="M4" s="25"/>
      <c r="N4" s="25"/>
      <c r="O4" s="25"/>
      <c r="P4" s="25"/>
      <c r="Q4" s="25"/>
      <c r="R4" s="25"/>
      <c r="S4" s="62"/>
      <c r="T4" s="73" t="s">
        <v>69</v>
      </c>
      <c r="U4" s="109" t="s">
        <v>64</v>
      </c>
      <c r="V4" s="110" t="s">
        <v>63</v>
      </c>
      <c r="W4" s="78" t="s">
        <v>60</v>
      </c>
      <c r="X4" s="62"/>
      <c r="Y4" s="107" t="s">
        <v>229</v>
      </c>
      <c r="Z4" s="107" t="s">
        <v>230</v>
      </c>
      <c r="AA4" s="107" t="s">
        <v>231</v>
      </c>
      <c r="AB4" s="107" t="s">
        <v>232</v>
      </c>
      <c r="AC4" s="107" t="s">
        <v>233</v>
      </c>
      <c r="AD4" s="107" t="s">
        <v>234</v>
      </c>
      <c r="AE4" s="98" t="str">
        <f>$AE$1</f>
        <v>GSchV_limits</v>
      </c>
      <c r="AF4" s="62"/>
      <c r="AG4" s="107" t="s">
        <v>229</v>
      </c>
      <c r="AH4" s="107" t="s">
        <v>230</v>
      </c>
      <c r="AI4" s="107" t="s">
        <v>231</v>
      </c>
      <c r="AJ4" s="107" t="s">
        <v>232</v>
      </c>
      <c r="AK4" s="107" t="s">
        <v>233</v>
      </c>
      <c r="AL4" s="107" t="s">
        <v>234</v>
      </c>
      <c r="AM4" s="108" t="s">
        <v>4</v>
      </c>
      <c r="AN4" s="62"/>
      <c r="AO4" s="79" t="s">
        <v>2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58">
        <v>3</v>
      </c>
      <c r="CB4" s="58">
        <v>3</v>
      </c>
      <c r="CC4" s="58">
        <v>4</v>
      </c>
      <c r="CD4" s="58">
        <v>5</v>
      </c>
      <c r="CE4" s="58">
        <v>6</v>
      </c>
      <c r="CF4" s="58">
        <v>7</v>
      </c>
      <c r="CG4" s="62"/>
      <c r="CH4" s="62"/>
      <c r="CI4" s="62"/>
      <c r="CJ4" s="62"/>
      <c r="CK4" s="62"/>
    </row>
    <row r="5" spans="1:89" x14ac:dyDescent="0.25">
      <c r="A5" s="56"/>
      <c r="B5" s="56"/>
      <c r="C5" s="56"/>
      <c r="D5" s="56"/>
      <c r="E5" s="56"/>
      <c r="F5" s="56"/>
      <c r="G5" s="56"/>
      <c r="H5" s="56"/>
      <c r="I5" s="56"/>
      <c r="J5" s="25"/>
      <c r="K5" s="25"/>
      <c r="L5" s="25"/>
      <c r="M5" s="25"/>
      <c r="N5" s="25"/>
      <c r="O5" s="25"/>
      <c r="P5" s="25"/>
      <c r="Q5" s="25"/>
      <c r="R5" s="25"/>
      <c r="S5" s="62"/>
      <c r="T5" s="81" t="str">
        <f>INDEX('Detected Compounds limits'!$B$2:$I$50, MATCH($W5,'Detected Compounds limits'!$B$2:$B$50, 0), MATCH(T$4,'Detected Compounds limits'!$B$2:$I$2,0))</f>
        <v xml:space="preserve"> </v>
      </c>
      <c r="U5" s="81"/>
      <c r="V5" s="82"/>
      <c r="W5" s="83" t="s">
        <v>26</v>
      </c>
      <c r="X5" s="62"/>
      <c r="Y5" s="81"/>
      <c r="Z5" s="81"/>
      <c r="AA5" s="81"/>
      <c r="AB5" s="81"/>
      <c r="AC5" s="81"/>
      <c r="AD5" s="81">
        <v>0.2</v>
      </c>
      <c r="AE5" s="81">
        <f>INDEX('Detected Compounds limits'!$B$2:$H$50, MATCH($W5,'Detected Compounds limits'!$B$2:$B$50, 0), MATCH(AE$1,'Detected Compounds limits'!$B$2:$H$2,0))</f>
        <v>0.1</v>
      </c>
      <c r="AF5" s="62"/>
      <c r="AG5" s="81"/>
      <c r="AH5" s="81"/>
      <c r="AI5" s="81"/>
      <c r="AJ5" s="81"/>
      <c r="AK5" s="81"/>
      <c r="AL5" s="81">
        <v>0.2</v>
      </c>
      <c r="AM5" s="81">
        <f>INDEX('Detected Compounds limits'!$B$2:$H$50, MATCH($W5,'Detected Compounds limits'!$B$2:$B$50, 0), MATCH(AM$4,'Detected Compounds limits'!$B$2:$H$2,0))</f>
        <v>0.1</v>
      </c>
      <c r="AN5" s="62"/>
      <c r="AO5" s="81">
        <f>INDEX('Detected Compounds limits'!$B$2:$H$50, MATCH($W5,'Detected Compounds limits'!$B$2:$B$50, 0), MATCH(AO$4,'Detected Compounds limits'!$B$2:$H$2,0))</f>
        <v>0.2</v>
      </c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59"/>
      <c r="CB5" s="59"/>
      <c r="CC5" s="59"/>
      <c r="CD5" s="59"/>
      <c r="CE5" s="59"/>
      <c r="CF5" s="59" t="s">
        <v>76</v>
      </c>
      <c r="CG5" s="62"/>
      <c r="CH5" s="62"/>
      <c r="CI5" s="62"/>
      <c r="CJ5" s="62"/>
      <c r="CK5" s="62"/>
    </row>
    <row r="6" spans="1:89" x14ac:dyDescent="0.25">
      <c r="A6" s="56"/>
      <c r="B6" s="56"/>
      <c r="C6" s="56"/>
      <c r="D6" s="56"/>
      <c r="E6" s="56"/>
      <c r="F6" s="56"/>
      <c r="G6" s="56"/>
      <c r="H6" s="56"/>
      <c r="I6" s="56"/>
      <c r="J6" s="25"/>
      <c r="K6" s="25"/>
      <c r="L6" s="25"/>
      <c r="M6" s="25"/>
      <c r="N6" s="25"/>
      <c r="O6" s="25"/>
      <c r="P6" s="25"/>
      <c r="Q6" s="25"/>
      <c r="R6" s="25"/>
      <c r="S6" s="62"/>
      <c r="T6" s="81" t="str">
        <f>INDEX('Detected Compounds limits'!$B$2:$I$50, MATCH($W6,'Detected Compounds limits'!$B$2:$B$50, 0), MATCH(T$4,'Detected Compounds limits'!$B$2:$I$2,0))</f>
        <v xml:space="preserve"> </v>
      </c>
      <c r="U6" s="81"/>
      <c r="V6" s="82"/>
      <c r="W6" s="83" t="s">
        <v>18</v>
      </c>
      <c r="X6" s="62"/>
      <c r="Y6" s="81"/>
      <c r="Z6" s="81">
        <v>2.0000000000000001E-4</v>
      </c>
      <c r="AA6" s="81">
        <v>2.0000000000000001E-4</v>
      </c>
      <c r="AB6" s="81"/>
      <c r="AC6" s="81"/>
      <c r="AD6" s="81"/>
      <c r="AE6" s="81">
        <f>INDEX('Detected Compounds limits'!$B$2:$H$50, MATCH($W6,'Detected Compounds limits'!$B$2:$B$50, 0), MATCH(AE$1,'Detected Compounds limits'!$B$2:$H$2,0))</f>
        <v>4.6000000000000001E-4</v>
      </c>
      <c r="AF6" s="62"/>
      <c r="AG6" s="81"/>
      <c r="AH6" s="81">
        <v>2.0000000000000001E-4</v>
      </c>
      <c r="AI6" s="81">
        <v>2.0000000000000001E-4</v>
      </c>
      <c r="AJ6" s="81"/>
      <c r="AK6" s="81"/>
      <c r="AL6" s="81"/>
      <c r="AM6" s="81">
        <f>INDEX('Detected Compounds limits'!$B$2:$H$50, MATCH($W6,'Detected Compounds limits'!$B$2:$B$50, 0), MATCH(AM$4,'Detected Compounds limits'!$B$2:$H$2,0))</f>
        <v>4.6000000000000001E-4</v>
      </c>
      <c r="AN6" s="62"/>
      <c r="AO6" s="81">
        <f>INDEX('Detected Compounds limits'!$B$2:$H$50, MATCH($W6,'Detected Compounds limits'!$B$2:$B$50, 0), MATCH(AO$4,'Detected Compounds limits'!$B$2:$H$2,0))</f>
        <v>2.0000000000000001E-4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59"/>
      <c r="CB6" s="59" t="s">
        <v>76</v>
      </c>
      <c r="CC6" s="59" t="s">
        <v>76</v>
      </c>
      <c r="CD6" s="59"/>
      <c r="CE6" s="59"/>
      <c r="CF6" s="59"/>
      <c r="CG6" s="62"/>
      <c r="CH6" s="62"/>
      <c r="CI6" s="62"/>
      <c r="CJ6" s="62"/>
      <c r="CK6" s="62"/>
    </row>
    <row r="7" spans="1:89" x14ac:dyDescent="0.25">
      <c r="A7" s="56"/>
      <c r="B7" s="56"/>
      <c r="C7" s="56"/>
      <c r="D7" s="56"/>
      <c r="E7" s="56"/>
      <c r="F7" s="56"/>
      <c r="G7" s="56"/>
      <c r="H7" s="56"/>
      <c r="I7" s="56"/>
      <c r="J7" s="25"/>
      <c r="K7" s="25"/>
      <c r="L7" s="25"/>
      <c r="M7" s="25"/>
      <c r="N7" s="25"/>
      <c r="O7" s="25"/>
      <c r="P7" s="25"/>
      <c r="Q7" s="25"/>
      <c r="R7" s="25"/>
      <c r="S7" s="62"/>
      <c r="T7" s="81" t="str">
        <f>INDEX('Detected Compounds limits'!$B$2:$I$50, MATCH($W7,'Detected Compounds limits'!$B$2:$B$50, 0), MATCH(T$4,'Detected Compounds limits'!$B$2:$I$2,0))</f>
        <v xml:space="preserve"> </v>
      </c>
      <c r="U7" s="81"/>
      <c r="V7" s="82"/>
      <c r="W7" s="83" t="s">
        <v>20</v>
      </c>
      <c r="X7" s="62"/>
      <c r="Y7" s="81"/>
      <c r="Z7" s="81"/>
      <c r="AA7" s="81">
        <v>1.6000000000000001E-4</v>
      </c>
      <c r="AB7" s="81"/>
      <c r="AC7" s="81"/>
      <c r="AD7" s="81"/>
      <c r="AE7" s="81">
        <f>INDEX('Detected Compounds limits'!$B$2:$H$50, MATCH($W7,'Detected Compounds limits'!$B$2:$B$50, 0), MATCH(AE$1,'Detected Compounds limits'!$B$2:$H$2,0))</f>
        <v>0.1</v>
      </c>
      <c r="AF7" s="62"/>
      <c r="AG7" s="81"/>
      <c r="AH7" s="81"/>
      <c r="AI7" s="81">
        <v>1.6000000000000001E-4</v>
      </c>
      <c r="AJ7" s="81"/>
      <c r="AK7" s="81"/>
      <c r="AL7" s="81"/>
      <c r="AM7" s="81">
        <f>INDEX('Detected Compounds limits'!$B$2:$H$50, MATCH($W7,'Detected Compounds limits'!$B$2:$B$50, 0), MATCH(AM$4,'Detected Compounds limits'!$B$2:$H$2,0))</f>
        <v>1E-3</v>
      </c>
      <c r="AN7" s="62"/>
      <c r="AO7" s="81">
        <f>INDEX('Detected Compounds limits'!$B$2:$H$50, MATCH($W7,'Detected Compounds limits'!$B$2:$B$50, 0), MATCH(AO$4,'Detected Compounds limits'!$B$2:$H$2,0))</f>
        <v>1E-4</v>
      </c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59"/>
      <c r="CB7" s="59"/>
      <c r="CC7" s="59"/>
      <c r="CD7" s="59"/>
      <c r="CE7" s="59"/>
      <c r="CF7" s="59"/>
      <c r="CG7" s="62"/>
      <c r="CH7" s="62"/>
      <c r="CI7" s="62"/>
      <c r="CJ7" s="62"/>
      <c r="CK7" s="62"/>
    </row>
    <row r="8" spans="1:89" x14ac:dyDescent="0.25">
      <c r="A8" s="56"/>
      <c r="B8" s="56"/>
      <c r="C8" s="56"/>
      <c r="D8" s="56"/>
      <c r="E8" s="56"/>
      <c r="F8" s="56"/>
      <c r="G8" s="56"/>
      <c r="H8" s="56"/>
      <c r="I8" s="56"/>
      <c r="J8" s="25"/>
      <c r="K8" s="25"/>
      <c r="L8" s="25"/>
      <c r="M8" s="25"/>
      <c r="N8" s="25"/>
      <c r="O8" s="25"/>
      <c r="P8" s="25"/>
      <c r="Q8" s="25"/>
      <c r="R8" s="25"/>
      <c r="S8" s="62"/>
      <c r="T8" s="81" t="str">
        <f>INDEX('Detected Compounds limits'!$B$2:$I$50, MATCH($W8,'Detected Compounds limits'!$B$2:$B$50, 0), MATCH(T$4,'Detected Compounds limits'!$B$2:$I$2,0))</f>
        <v xml:space="preserve"> </v>
      </c>
      <c r="U8" s="81"/>
      <c r="V8" s="82"/>
      <c r="W8" s="83" t="s">
        <v>92</v>
      </c>
      <c r="X8" s="62"/>
      <c r="Y8" s="81">
        <v>2.9000000000000001E-2</v>
      </c>
      <c r="Z8" s="81"/>
      <c r="AA8" s="81"/>
      <c r="AB8" s="81"/>
      <c r="AC8" s="81"/>
      <c r="AD8" s="81"/>
      <c r="AE8" s="81">
        <f>INDEX('Detected Compounds limits'!$B$2:$H$50, MATCH($W8,'Detected Compounds limits'!$B$2:$B$50, 0), MATCH(AE$1,'Detected Compounds limits'!$B$2:$H$2,0))</f>
        <v>0.1</v>
      </c>
      <c r="AF8" s="62"/>
      <c r="AG8" s="81">
        <v>2.9000000000000001E-2</v>
      </c>
      <c r="AH8" s="81"/>
      <c r="AI8" s="81"/>
      <c r="AJ8" s="81"/>
      <c r="AK8" s="81"/>
      <c r="AL8" s="81"/>
      <c r="AM8" s="81">
        <f>INDEX('Detected Compounds limits'!$B$2:$H$50, MATCH($W8,'Detected Compounds limits'!$B$2:$B$50, 0), MATCH(AM$4,'Detected Compounds limits'!$B$2:$H$2,0))</f>
        <v>0.2</v>
      </c>
      <c r="AN8" s="62"/>
      <c r="AO8" s="81">
        <f>INDEX('Detected Compounds limits'!$B$2:$H$50, MATCH($W8,'Detected Compounds limits'!$B$2:$B$50, 0), MATCH(AO$4,'Detected Compounds limits'!$B$2:$H$2,0))</f>
        <v>2.9000000000000001E-2</v>
      </c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59" t="s">
        <v>76</v>
      </c>
      <c r="CB8" s="59"/>
      <c r="CC8" s="59"/>
      <c r="CD8" s="59"/>
      <c r="CE8" s="59"/>
      <c r="CF8" s="59"/>
      <c r="CG8" s="62"/>
      <c r="CH8" s="62"/>
      <c r="CI8" s="62"/>
      <c r="CJ8" s="62"/>
      <c r="CK8" s="62"/>
    </row>
    <row r="9" spans="1:89" x14ac:dyDescent="0.25">
      <c r="A9" s="56"/>
      <c r="B9" s="56"/>
      <c r="C9" s="56"/>
      <c r="D9" s="56"/>
      <c r="E9" s="56"/>
      <c r="F9" s="56"/>
      <c r="G9" s="56"/>
      <c r="H9" s="56"/>
      <c r="I9" s="56"/>
      <c r="J9" s="25"/>
      <c r="K9" s="25"/>
      <c r="L9" s="25"/>
      <c r="M9" s="25"/>
      <c r="N9" s="25"/>
      <c r="O9" s="25"/>
      <c r="P9" s="25"/>
      <c r="Q9" s="25"/>
      <c r="R9" s="25"/>
      <c r="S9" s="62"/>
      <c r="T9" s="81" t="str">
        <f>INDEX('Detected Compounds limits'!$B$2:$I$50, MATCH($W9,'Detected Compounds limits'!$B$2:$B$50, 0), MATCH(T$4,'Detected Compounds limits'!$B$2:$I$2,0))</f>
        <v xml:space="preserve"> </v>
      </c>
      <c r="U9" s="81"/>
      <c r="V9" s="82" t="s">
        <v>65</v>
      </c>
      <c r="W9" s="83" t="s">
        <v>31</v>
      </c>
      <c r="X9" s="62"/>
      <c r="Y9" s="81"/>
      <c r="Z9" s="81"/>
      <c r="AA9" s="81"/>
      <c r="AB9" s="81"/>
      <c r="AC9" s="81"/>
      <c r="AD9" s="81">
        <v>0.04</v>
      </c>
      <c r="AE9" s="81">
        <f>INDEX('Detected Compounds limits'!$B$2:$H$50, MATCH($W9,'Detected Compounds limits'!$B$2:$B$50, 0), MATCH(AE$1,'Detected Compounds limits'!$B$2:$H$2,0))</f>
        <v>0.1</v>
      </c>
      <c r="AF9" s="62"/>
      <c r="AG9" s="81"/>
      <c r="AH9" s="81"/>
      <c r="AI9" s="81"/>
      <c r="AJ9" s="81"/>
      <c r="AK9" s="81"/>
      <c r="AL9" s="81">
        <v>0.04</v>
      </c>
      <c r="AM9" s="81">
        <f>INDEX('Detected Compounds limits'!$B$2:$H$50, MATCH($W9,'Detected Compounds limits'!$B$2:$B$50, 0), MATCH(AM$4,'Detected Compounds limits'!$B$2:$H$2,0))</f>
        <v>88</v>
      </c>
      <c r="AN9" s="62"/>
      <c r="AO9" s="81">
        <f>INDEX('Detected Compounds limits'!$B$2:$H$50, MATCH($W9,'Detected Compounds limits'!$B$2:$B$50, 0), MATCH(AO$4,'Detected Compounds limits'!$B$2:$H$2,0))</f>
        <v>0.04</v>
      </c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59"/>
      <c r="CB9" s="59"/>
      <c r="CC9" s="59"/>
      <c r="CD9" s="59"/>
      <c r="CE9" s="59"/>
      <c r="CF9" s="59" t="s">
        <v>76</v>
      </c>
      <c r="CG9" s="62"/>
      <c r="CH9" s="62"/>
      <c r="CI9" s="62"/>
      <c r="CJ9" s="62"/>
      <c r="CK9" s="62"/>
    </row>
    <row r="10" spans="1:89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25"/>
      <c r="K10" s="25"/>
      <c r="L10" s="25"/>
      <c r="M10" s="25"/>
      <c r="N10" s="25"/>
      <c r="O10" s="25"/>
      <c r="P10" s="25"/>
      <c r="Q10" s="25"/>
      <c r="R10" s="25"/>
      <c r="S10" s="62"/>
      <c r="T10" s="81" t="str">
        <f>INDEX('Detected Compounds limits'!$B$2:$I$50, MATCH($W10,'Detected Compounds limits'!$B$2:$B$50, 0), MATCH(T$4,'Detected Compounds limits'!$B$2:$I$2,0))</f>
        <v xml:space="preserve"> </v>
      </c>
      <c r="U10" s="81"/>
      <c r="V10" s="82"/>
      <c r="W10" s="83" t="s">
        <v>40</v>
      </c>
      <c r="X10" s="62"/>
      <c r="Y10" s="81"/>
      <c r="Z10" s="81"/>
      <c r="AA10" s="81"/>
      <c r="AB10" s="81"/>
      <c r="AC10" s="81">
        <v>0.05</v>
      </c>
      <c r="AD10" s="81">
        <v>0.125</v>
      </c>
      <c r="AE10" s="81">
        <f>INDEX('Detected Compounds limits'!$B$2:$H$50, MATCH($W10,'Detected Compounds limits'!$B$2:$B$50, 0), MATCH(AE$1,'Detected Compounds limits'!$B$2:$H$2,0))</f>
        <v>0.66</v>
      </c>
      <c r="AF10" s="62"/>
      <c r="AG10" s="81"/>
      <c r="AH10" s="81"/>
      <c r="AI10" s="81"/>
      <c r="AJ10" s="81"/>
      <c r="AK10" s="81">
        <v>0.05</v>
      </c>
      <c r="AL10" s="81">
        <v>0.125</v>
      </c>
      <c r="AM10" s="81">
        <f>INDEX('Detected Compounds limits'!$B$2:$H$50, MATCH($W10,'Detected Compounds limits'!$B$2:$B$50, 0), MATCH(AM$4,'Detected Compounds limits'!$B$2:$H$2,0))</f>
        <v>0.66</v>
      </c>
      <c r="AN10" s="62"/>
      <c r="AO10" s="81">
        <f>INDEX('Detected Compounds limits'!$B$2:$H$50, MATCH($W10,'Detected Compounds limits'!$B$2:$B$50, 0), MATCH(AO$4,'Detected Compounds limits'!$B$2:$H$2,0))</f>
        <v>0.05</v>
      </c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59"/>
      <c r="CB10" s="59"/>
      <c r="CC10" s="59"/>
      <c r="CD10" s="59"/>
      <c r="CE10" s="59" t="s">
        <v>76</v>
      </c>
      <c r="CF10" s="59"/>
      <c r="CG10" s="62"/>
      <c r="CH10" s="62"/>
      <c r="CI10" s="62"/>
      <c r="CJ10" s="62"/>
      <c r="CK10" s="62"/>
    </row>
    <row r="11" spans="1:89" x14ac:dyDescent="0.25">
      <c r="A11" s="56"/>
      <c r="B11" s="56"/>
      <c r="C11" s="56"/>
      <c r="D11" s="56"/>
      <c r="E11" s="56"/>
      <c r="F11" s="56"/>
      <c r="G11" s="56"/>
      <c r="H11" s="56"/>
      <c r="I11" s="56"/>
      <c r="J11" s="25"/>
      <c r="K11" s="25"/>
      <c r="L11" s="25"/>
      <c r="M11" s="25"/>
      <c r="N11" s="25"/>
      <c r="O11" s="25"/>
      <c r="P11" s="25"/>
      <c r="Q11" s="25"/>
      <c r="R11" s="25"/>
      <c r="S11" s="62"/>
      <c r="T11" s="81" t="str">
        <f>INDEX('Detected Compounds limits'!$B$2:$I$50, MATCH($W11,'Detected Compounds limits'!$B$2:$B$50, 0), MATCH(T$4,'Detected Compounds limits'!$B$2:$I$2,0))</f>
        <v>x</v>
      </c>
      <c r="U11" s="81"/>
      <c r="V11" s="82"/>
      <c r="W11" s="83" t="s">
        <v>44</v>
      </c>
      <c r="X11" s="62"/>
      <c r="Y11" s="81"/>
      <c r="Z11" s="81">
        <v>0.04</v>
      </c>
      <c r="AA11" s="81"/>
      <c r="AB11" s="81"/>
      <c r="AC11" s="81"/>
      <c r="AD11" s="81"/>
      <c r="AE11" s="81">
        <f>INDEX('Detected Compounds limits'!$B$2:$H$50, MATCH($W11,'Detected Compounds limits'!$B$2:$B$50, 0), MATCH(AE$1,'Detected Compounds limits'!$B$2:$H$2,0))</f>
        <v>10</v>
      </c>
      <c r="AF11" s="62"/>
      <c r="AG11" s="81"/>
      <c r="AH11" s="81">
        <v>0.04</v>
      </c>
      <c r="AI11" s="81"/>
      <c r="AJ11" s="81"/>
      <c r="AK11" s="81"/>
      <c r="AL11" s="81"/>
      <c r="AM11" s="81">
        <f>INDEX('Detected Compounds limits'!$B$2:$H$50, MATCH($W11,'Detected Compounds limits'!$B$2:$B$50, 0), MATCH(AM$4,'Detected Compounds limits'!$B$2:$H$2,0))</f>
        <v>21.7</v>
      </c>
      <c r="AN11" s="62"/>
      <c r="AO11" s="81">
        <f>INDEX('Detected Compounds limits'!$B$2:$H$50, MATCH($W11,'Detected Compounds limits'!$B$2:$B$50, 0), MATCH(AO$4,'Detected Compounds limits'!$B$2:$H$2,0))</f>
        <v>0.02</v>
      </c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59"/>
      <c r="CB11" s="59" t="s">
        <v>76</v>
      </c>
      <c r="CC11" s="59"/>
      <c r="CD11" s="59"/>
      <c r="CE11" s="59"/>
      <c r="CF11" s="59"/>
      <c r="CG11" s="62"/>
      <c r="CH11" s="62"/>
      <c r="CI11" s="62"/>
      <c r="CJ11" s="62"/>
      <c r="CK11" s="62"/>
    </row>
    <row r="12" spans="1:89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25"/>
      <c r="K12" s="25"/>
      <c r="L12" s="25"/>
      <c r="M12" s="25"/>
      <c r="N12" s="25"/>
      <c r="O12" s="25"/>
      <c r="P12" s="25"/>
      <c r="Q12" s="25"/>
      <c r="R12" s="25"/>
      <c r="S12" s="62"/>
      <c r="T12" s="81" t="str">
        <f>INDEX('Detected Compounds limits'!$B$2:$I$50, MATCH($W12,'Detected Compounds limits'!$B$2:$B$50, 0), MATCH(T$4,'Detected Compounds limits'!$B$2:$I$2,0))</f>
        <v xml:space="preserve"> </v>
      </c>
      <c r="U12" s="81"/>
      <c r="V12" s="82"/>
      <c r="W12" s="83" t="s">
        <v>51</v>
      </c>
      <c r="X12" s="62"/>
      <c r="Y12" s="81"/>
      <c r="Z12" s="81"/>
      <c r="AA12" s="81">
        <v>2.0000000000000002E-5</v>
      </c>
      <c r="AB12" s="81"/>
      <c r="AC12" s="81"/>
      <c r="AD12" s="81"/>
      <c r="AE12" s="81">
        <f>INDEX('Detected Compounds limits'!$B$2:$H$50, MATCH($W12,'Detected Compounds limits'!$B$2:$B$50, 0), MATCH(AE$1,'Detected Compounds limits'!$B$2:$H$2,0))</f>
        <v>0.1</v>
      </c>
      <c r="AF12" s="62"/>
      <c r="AG12" s="81"/>
      <c r="AH12" s="81"/>
      <c r="AI12" s="81">
        <v>2.0000000000000002E-5</v>
      </c>
      <c r="AJ12" s="81"/>
      <c r="AK12" s="81"/>
      <c r="AL12" s="81"/>
      <c r="AM12" s="81">
        <f>INDEX('Detected Compounds limits'!$B$2:$H$50, MATCH($W12,'Detected Compounds limits'!$B$2:$B$50, 0), MATCH(AM$4,'Detected Compounds limits'!$B$2:$H$2,0))</f>
        <v>1.5999999999999999E-5</v>
      </c>
      <c r="AN12" s="62"/>
      <c r="AO12" s="81">
        <f>INDEX('Detected Compounds limits'!$B$2:$H$50, MATCH($W12,'Detected Compounds limits'!$B$2:$B$50, 0), MATCH(AO$4,'Detected Compounds limits'!$B$2:$H$2,0))</f>
        <v>2.0000000000000002E-5</v>
      </c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59"/>
      <c r="CB12" s="59"/>
      <c r="CC12" s="59" t="s">
        <v>76</v>
      </c>
      <c r="CD12" s="59"/>
      <c r="CE12" s="59"/>
      <c r="CF12" s="59"/>
      <c r="CG12" s="62"/>
      <c r="CH12" s="62"/>
      <c r="CI12" s="62"/>
      <c r="CJ12" s="62"/>
      <c r="CK12" s="62"/>
    </row>
    <row r="13" spans="1:89" x14ac:dyDescent="0.25">
      <c r="A13" s="56"/>
      <c r="B13" s="56"/>
      <c r="C13" s="56"/>
      <c r="D13" s="56"/>
      <c r="E13" s="56"/>
      <c r="F13" s="56"/>
      <c r="G13" s="56"/>
      <c r="H13" s="56"/>
      <c r="I13" s="56"/>
      <c r="J13" s="25"/>
      <c r="K13" s="25"/>
      <c r="L13" s="25"/>
      <c r="M13" s="25"/>
      <c r="N13" s="25"/>
      <c r="O13" s="25"/>
      <c r="P13" s="25"/>
      <c r="Q13" s="25"/>
      <c r="R13" s="25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0"/>
      <c r="CB13" s="60"/>
      <c r="CC13" s="60"/>
      <c r="CD13" s="60"/>
      <c r="CE13" s="60"/>
      <c r="CF13" s="60"/>
      <c r="CG13" s="62"/>
      <c r="CH13" s="62"/>
      <c r="CI13" s="62"/>
      <c r="CJ13" s="62"/>
      <c r="CK13" s="62"/>
    </row>
    <row r="14" spans="1:89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25"/>
      <c r="K14" s="25"/>
      <c r="L14" s="25"/>
      <c r="M14" s="25"/>
      <c r="N14" s="25"/>
      <c r="O14" s="25"/>
      <c r="P14" s="25"/>
      <c r="Q14" s="25"/>
      <c r="R14" s="25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0"/>
      <c r="CB14" s="60"/>
      <c r="CC14" s="60"/>
      <c r="CD14" s="60"/>
      <c r="CE14" s="60"/>
      <c r="CF14" s="60"/>
      <c r="CG14" s="62"/>
      <c r="CH14" s="62"/>
      <c r="CI14" s="62"/>
      <c r="CJ14" s="62"/>
      <c r="CK14" s="62"/>
    </row>
    <row r="15" spans="1:89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25"/>
      <c r="K15" s="25"/>
      <c r="L15" s="25"/>
      <c r="M15" s="25"/>
      <c r="N15" s="25"/>
      <c r="O15" s="25"/>
      <c r="P15" s="25"/>
      <c r="Q15" s="25"/>
      <c r="R15" s="25"/>
      <c r="S15" s="62"/>
      <c r="T15" s="62"/>
      <c r="U15" s="62"/>
      <c r="V15" s="62"/>
      <c r="W15" s="62" t="str">
        <f>W3</f>
        <v>Chatzensee</v>
      </c>
      <c r="X15" s="62"/>
      <c r="Y15" s="81" t="str">
        <f t="shared" ref="Y15:AD15" si="0">Y4</f>
        <v>04/03</v>
      </c>
      <c r="Z15" s="81" t="str">
        <f t="shared" si="0"/>
        <v>31/03</v>
      </c>
      <c r="AA15" s="81" t="str">
        <f t="shared" si="0"/>
        <v>29/04</v>
      </c>
      <c r="AB15" s="81" t="str">
        <f t="shared" si="0"/>
        <v>25/05</v>
      </c>
      <c r="AC15" s="81" t="str">
        <f t="shared" si="0"/>
        <v>23/06</v>
      </c>
      <c r="AD15" s="81" t="str">
        <f t="shared" si="0"/>
        <v>21/07</v>
      </c>
      <c r="AE15" s="84"/>
      <c r="AF15" s="84"/>
      <c r="AG15" s="81" t="str">
        <f t="shared" ref="AG15:AL15" si="1">AG4</f>
        <v>04/03</v>
      </c>
      <c r="AH15" s="81" t="str">
        <f t="shared" si="1"/>
        <v>31/03</v>
      </c>
      <c r="AI15" s="81" t="str">
        <f t="shared" si="1"/>
        <v>29/04</v>
      </c>
      <c r="AJ15" s="81" t="str">
        <f t="shared" si="1"/>
        <v>25/05</v>
      </c>
      <c r="AK15" s="81" t="str">
        <f t="shared" si="1"/>
        <v>23/06</v>
      </c>
      <c r="AL15" s="81" t="str">
        <f t="shared" si="1"/>
        <v>21/07</v>
      </c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0"/>
      <c r="CB15" s="60"/>
      <c r="CC15" s="60"/>
      <c r="CD15" s="60"/>
      <c r="CE15" s="60"/>
      <c r="CF15" s="60"/>
      <c r="CG15" s="62"/>
      <c r="CH15" s="62"/>
      <c r="CI15" s="62"/>
      <c r="CJ15" s="62"/>
      <c r="CK15" s="62"/>
    </row>
    <row r="16" spans="1:89" x14ac:dyDescent="0.25">
      <c r="A16" s="56"/>
      <c r="B16" s="56"/>
      <c r="C16" s="56"/>
      <c r="D16" s="56"/>
      <c r="E16" s="56"/>
      <c r="F16" s="56"/>
      <c r="G16" s="56"/>
      <c r="H16" s="56"/>
      <c r="I16" s="56"/>
      <c r="J16" s="25"/>
      <c r="K16" s="25"/>
      <c r="L16" s="25"/>
      <c r="M16" s="25"/>
      <c r="N16" s="25"/>
      <c r="O16" s="25"/>
      <c r="P16" s="25"/>
      <c r="Q16" s="25"/>
      <c r="R16" s="25"/>
      <c r="S16" s="62"/>
      <c r="T16" s="62"/>
      <c r="U16" s="62"/>
      <c r="V16" s="62"/>
      <c r="W16" s="50" t="s">
        <v>78</v>
      </c>
      <c r="X16" s="62"/>
      <c r="Y16" s="81">
        <f t="shared" ref="Y16:AD16" si="2">SUMPRODUCT(($T5:$T12&lt;&gt;"x")*($V5:$V12&lt;&gt;"x")*(CA5:CA12="&lt;")*(Y5:Y12&gt;$AE5:$AE12))</f>
        <v>0</v>
      </c>
      <c r="Z16" s="81">
        <f t="shared" si="2"/>
        <v>0</v>
      </c>
      <c r="AA16" s="81">
        <f t="shared" si="2"/>
        <v>0</v>
      </c>
      <c r="AB16" s="81">
        <f t="shared" si="2"/>
        <v>0</v>
      </c>
      <c r="AC16" s="81">
        <f t="shared" si="2"/>
        <v>0</v>
      </c>
      <c r="AD16" s="81">
        <f t="shared" si="2"/>
        <v>1</v>
      </c>
      <c r="AE16" s="62"/>
      <c r="AF16" s="62"/>
      <c r="AG16" s="81">
        <f t="shared" ref="AG16:AL16" si="3">SUMPRODUCT(($T5:$T12&lt;&gt;"x")*($V5:$V12&lt;&gt;"x")*(CA5:CA12="&lt;")*(AG5:AG12&gt;$AM5:$AM12))</f>
        <v>0</v>
      </c>
      <c r="AH16" s="81">
        <f t="shared" si="3"/>
        <v>0</v>
      </c>
      <c r="AI16" s="81">
        <f t="shared" si="3"/>
        <v>1</v>
      </c>
      <c r="AJ16" s="81">
        <f t="shared" si="3"/>
        <v>0</v>
      </c>
      <c r="AK16" s="81">
        <f t="shared" si="3"/>
        <v>0</v>
      </c>
      <c r="AL16" s="81">
        <f t="shared" si="3"/>
        <v>1</v>
      </c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2"/>
      <c r="CH16" s="62"/>
      <c r="CI16" s="62"/>
      <c r="CJ16" s="62"/>
      <c r="CK16" s="62"/>
    </row>
    <row r="17" spans="1:89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25"/>
      <c r="K17" s="25"/>
      <c r="L17" s="25"/>
      <c r="M17" s="25"/>
      <c r="N17" s="25"/>
      <c r="O17" s="25"/>
      <c r="P17" s="25"/>
      <c r="Q17" s="25"/>
      <c r="R17" s="25"/>
      <c r="S17" s="62"/>
      <c r="T17" s="62"/>
      <c r="U17" s="62"/>
      <c r="V17" s="62"/>
      <c r="W17" s="51" t="s">
        <v>72</v>
      </c>
      <c r="X17" s="62"/>
      <c r="Y17" s="81">
        <f t="shared" ref="Y17:AD17" si="4">SUMPRODUCT(($T5:$T12&lt;&gt;"x")*($V5:$V12&lt;&gt;"x")*(CA5:CA12&lt;&gt;"&lt;")*(Y5:Y12&gt;$AE5:$AE12))</f>
        <v>0</v>
      </c>
      <c r="Z17" s="81">
        <f t="shared" si="4"/>
        <v>0</v>
      </c>
      <c r="AA17" s="81">
        <f t="shared" si="4"/>
        <v>0</v>
      </c>
      <c r="AB17" s="81">
        <f t="shared" si="4"/>
        <v>0</v>
      </c>
      <c r="AC17" s="81">
        <f t="shared" si="4"/>
        <v>0</v>
      </c>
      <c r="AD17" s="81">
        <f t="shared" si="4"/>
        <v>0</v>
      </c>
      <c r="AE17" s="62"/>
      <c r="AF17" s="62"/>
      <c r="AG17" s="81">
        <f t="shared" ref="AG17:AL17" si="5">SUMPRODUCT(($T5:$T12&lt;&gt;"x")*($V5:$V12&lt;&gt;"x")*(CA5:CA12&lt;&gt;"&lt;")*(AG5:AG12&gt;$AM5:$AM12))</f>
        <v>0</v>
      </c>
      <c r="AH17" s="81">
        <f t="shared" si="5"/>
        <v>0</v>
      </c>
      <c r="AI17" s="81">
        <f t="shared" si="5"/>
        <v>0</v>
      </c>
      <c r="AJ17" s="81">
        <f t="shared" si="5"/>
        <v>0</v>
      </c>
      <c r="AK17" s="81">
        <f t="shared" si="5"/>
        <v>0</v>
      </c>
      <c r="AL17" s="81">
        <f t="shared" si="5"/>
        <v>0</v>
      </c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0"/>
      <c r="CB17" s="60"/>
      <c r="CC17" s="60"/>
      <c r="CD17" s="60"/>
      <c r="CE17" s="60"/>
      <c r="CF17" s="60"/>
      <c r="CG17" s="62"/>
      <c r="CH17" s="62"/>
      <c r="CI17" s="62"/>
      <c r="CJ17" s="62"/>
      <c r="CK17" s="62"/>
    </row>
    <row r="18" spans="1:89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25"/>
      <c r="K18" s="25"/>
      <c r="L18" s="25"/>
      <c r="M18" s="25"/>
      <c r="N18" s="25"/>
      <c r="O18" s="25"/>
      <c r="P18" s="25"/>
      <c r="Q18" s="25"/>
      <c r="R18" s="25"/>
      <c r="S18" s="62"/>
      <c r="T18" s="62"/>
      <c r="U18" s="62"/>
      <c r="V18" s="62"/>
      <c r="W18" s="28" t="s">
        <v>77</v>
      </c>
      <c r="X18" s="62"/>
      <c r="Y18" s="81">
        <f t="shared" ref="Y18:AD18" si="6">SUMPRODUCT((Y5:Y12&gt;=$AO5:$AO12)*($T5:$T12&lt;&gt;"x")*($V5:$V12&lt;&gt;"x")*(CA5:CA12&lt;&gt;"&lt;")*(Y5:Y12&lt;=$AE5:$AE12))</f>
        <v>0</v>
      </c>
      <c r="Z18" s="81">
        <f t="shared" si="6"/>
        <v>0</v>
      </c>
      <c r="AA18" s="81">
        <f t="shared" si="6"/>
        <v>1</v>
      </c>
      <c r="AB18" s="81">
        <f t="shared" si="6"/>
        <v>0</v>
      </c>
      <c r="AC18" s="81">
        <f t="shared" si="6"/>
        <v>0</v>
      </c>
      <c r="AD18" s="81">
        <f t="shared" si="6"/>
        <v>1</v>
      </c>
      <c r="AE18" s="62"/>
      <c r="AF18" s="62"/>
      <c r="AG18" s="81">
        <f t="shared" ref="AG18:AL18" si="7">SUMPRODUCT((AG5:AG12&gt;=$AO5:$AO12)*($T5:$T12&lt;&gt;"x")*($V5:$V12&lt;&gt;"x")*(CA5:CA12&lt;&gt;"&lt;")*(AG5:AG12&lt;=$AM5:$AM12))</f>
        <v>0</v>
      </c>
      <c r="AH18" s="81">
        <f t="shared" si="7"/>
        <v>0</v>
      </c>
      <c r="AI18" s="81">
        <f t="shared" si="7"/>
        <v>1</v>
      </c>
      <c r="AJ18" s="81">
        <f t="shared" si="7"/>
        <v>0</v>
      </c>
      <c r="AK18" s="81">
        <f t="shared" si="7"/>
        <v>0</v>
      </c>
      <c r="AL18" s="81">
        <f t="shared" si="7"/>
        <v>1</v>
      </c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0"/>
      <c r="CB18" s="60"/>
      <c r="CC18" s="60"/>
      <c r="CD18" s="60"/>
      <c r="CE18" s="60"/>
      <c r="CF18" s="60"/>
      <c r="CG18" s="62"/>
      <c r="CH18" s="62"/>
      <c r="CI18" s="62"/>
      <c r="CJ18" s="62"/>
      <c r="CK18" s="62"/>
    </row>
    <row r="19" spans="1:89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25"/>
      <c r="K19" s="25"/>
      <c r="L19" s="25"/>
      <c r="M19" s="25"/>
      <c r="N19" s="25"/>
      <c r="O19" s="25"/>
      <c r="P19" s="25"/>
      <c r="Q19" s="25"/>
      <c r="R19" s="25"/>
      <c r="S19" s="62"/>
      <c r="T19" s="62"/>
      <c r="U19" s="62"/>
      <c r="V19" s="62"/>
      <c r="W19" s="25" t="s">
        <v>73</v>
      </c>
      <c r="X19" s="62"/>
      <c r="Y19" s="100">
        <f t="shared" ref="Y19:AD19" si="8">SUMPRODUCT(($T5:$T12&lt;&gt;"x")*($V5:$V12&lt;&gt;"x")*(Y5:Y12&gt;0)*(CA5:CA12="&lt;")*(Y5:Y12&lt;=$AE5:$AE12))</f>
        <v>1</v>
      </c>
      <c r="Z19" s="100">
        <f t="shared" si="8"/>
        <v>1</v>
      </c>
      <c r="AA19" s="100">
        <f t="shared" si="8"/>
        <v>2</v>
      </c>
      <c r="AB19" s="100">
        <f t="shared" si="8"/>
        <v>0</v>
      </c>
      <c r="AC19" s="100">
        <f t="shared" si="8"/>
        <v>1</v>
      </c>
      <c r="AD19" s="100">
        <f t="shared" si="8"/>
        <v>0</v>
      </c>
      <c r="AE19" s="62"/>
      <c r="AF19" s="62"/>
      <c r="AG19" s="100">
        <f t="shared" ref="AG19:AL19" si="9">SUMPRODUCT(($T5:$T12&lt;&gt;"x")*($V5:$V12&lt;&gt;"x")*(AG5:AG12&gt;0)*(CA5:CA12="&lt;")*(AG5:AG12&lt;=$AM5:$AM12))</f>
        <v>1</v>
      </c>
      <c r="AH19" s="100">
        <f t="shared" si="9"/>
        <v>1</v>
      </c>
      <c r="AI19" s="100">
        <f t="shared" si="9"/>
        <v>1</v>
      </c>
      <c r="AJ19" s="100">
        <f t="shared" si="9"/>
        <v>0</v>
      </c>
      <c r="AK19" s="100">
        <f t="shared" si="9"/>
        <v>1</v>
      </c>
      <c r="AL19" s="100">
        <f t="shared" si="9"/>
        <v>0</v>
      </c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0"/>
      <c r="CB19" s="60"/>
      <c r="CC19" s="60"/>
      <c r="CD19" s="60"/>
      <c r="CE19" s="60"/>
      <c r="CF19" s="60"/>
      <c r="CG19" s="62"/>
      <c r="CH19" s="62"/>
      <c r="CI19" s="62"/>
      <c r="CJ19" s="62"/>
      <c r="CK19" s="62"/>
    </row>
    <row r="20" spans="1:89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25"/>
      <c r="K20" s="25"/>
      <c r="L20" s="25"/>
      <c r="M20" s="25"/>
      <c r="N20" s="25"/>
      <c r="O20" s="25"/>
      <c r="P20" s="25"/>
      <c r="Q20" s="25"/>
      <c r="R20" s="25"/>
      <c r="S20" s="62"/>
      <c r="T20" s="62"/>
      <c r="U20" s="62"/>
      <c r="V20" s="62"/>
      <c r="W20" s="26" t="s">
        <v>69</v>
      </c>
      <c r="X20" s="62"/>
      <c r="Y20" s="81">
        <f>SUMPRODUCT(($T5:$T12="x")*(Y5:Y12&gt;0))</f>
        <v>0</v>
      </c>
      <c r="Z20" s="81">
        <f t="shared" ref="Z20:AD20" si="10">SUMPRODUCT(($T5:$T12="x")*(Z5:Z12&gt;0))</f>
        <v>1</v>
      </c>
      <c r="AA20" s="81">
        <f t="shared" si="10"/>
        <v>0</v>
      </c>
      <c r="AB20" s="81">
        <f t="shared" si="10"/>
        <v>0</v>
      </c>
      <c r="AC20" s="81">
        <f t="shared" si="10"/>
        <v>0</v>
      </c>
      <c r="AD20" s="81">
        <f t="shared" si="10"/>
        <v>0</v>
      </c>
      <c r="AE20" s="62"/>
      <c r="AF20" s="62"/>
      <c r="AG20" s="81">
        <f>SUMPRODUCT(($T5:$T12="x")*(AG5:AG12&gt;0))</f>
        <v>0</v>
      </c>
      <c r="AH20" s="81">
        <f t="shared" ref="AH20:AL20" si="11">SUMPRODUCT(($T5:$T12="x")*(AH5:AH12&gt;0))</f>
        <v>1</v>
      </c>
      <c r="AI20" s="81">
        <f t="shared" si="11"/>
        <v>0</v>
      </c>
      <c r="AJ20" s="81">
        <f t="shared" si="11"/>
        <v>0</v>
      </c>
      <c r="AK20" s="81">
        <f t="shared" si="11"/>
        <v>0</v>
      </c>
      <c r="AL20" s="81">
        <f t="shared" si="11"/>
        <v>0</v>
      </c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0"/>
      <c r="CB20" s="60"/>
      <c r="CC20" s="60"/>
      <c r="CD20" s="60"/>
      <c r="CE20" s="60"/>
      <c r="CF20" s="60"/>
      <c r="CG20" s="62"/>
      <c r="CH20" s="62"/>
      <c r="CI20" s="62"/>
      <c r="CJ20" s="62"/>
      <c r="CK20" s="62"/>
    </row>
    <row r="21" spans="1:89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25"/>
      <c r="K21" s="25"/>
      <c r="L21" s="25"/>
      <c r="M21" s="25"/>
      <c r="N21" s="25"/>
      <c r="O21" s="25"/>
      <c r="P21" s="25"/>
      <c r="Q21" s="25"/>
      <c r="R21" s="25"/>
      <c r="S21" s="62"/>
      <c r="T21" s="62"/>
      <c r="U21" s="62"/>
      <c r="V21" s="62"/>
      <c r="W21" s="27" t="s">
        <v>185</v>
      </c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0"/>
      <c r="CB21" s="60"/>
      <c r="CC21" s="60"/>
      <c r="CD21" s="60"/>
      <c r="CE21" s="60"/>
      <c r="CF21" s="60"/>
      <c r="CG21" s="62"/>
      <c r="CH21" s="62"/>
      <c r="CI21" s="62"/>
      <c r="CJ21" s="62"/>
      <c r="CK21" s="62"/>
    </row>
    <row r="22" spans="1:89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25"/>
      <c r="K22" s="25"/>
      <c r="L22" s="25"/>
      <c r="M22" s="25"/>
      <c r="N22" s="25"/>
      <c r="O22" s="25"/>
      <c r="P22" s="25"/>
      <c r="Q22" s="25"/>
      <c r="R22" s="25"/>
      <c r="S22" s="62"/>
      <c r="T22" s="84"/>
      <c r="U22" s="84"/>
      <c r="V22" s="84"/>
      <c r="W22" s="62" t="s">
        <v>186</v>
      </c>
      <c r="X22" s="62"/>
      <c r="Y22" s="84">
        <f t="shared" ref="Y22:AD22" si="12">SUM(Y16:Y20)</f>
        <v>1</v>
      </c>
      <c r="Z22" s="84">
        <f t="shared" si="12"/>
        <v>2</v>
      </c>
      <c r="AA22" s="84">
        <f t="shared" si="12"/>
        <v>3</v>
      </c>
      <c r="AB22" s="84">
        <f t="shared" si="12"/>
        <v>0</v>
      </c>
      <c r="AC22" s="84">
        <f t="shared" si="12"/>
        <v>1</v>
      </c>
      <c r="AD22" s="84">
        <f t="shared" si="12"/>
        <v>2</v>
      </c>
      <c r="AE22" s="62"/>
      <c r="AF22" s="62"/>
      <c r="AG22" s="84">
        <f>SUM(AG16:AG20)</f>
        <v>1</v>
      </c>
      <c r="AH22" s="84">
        <f t="shared" ref="AH22:AL22" si="13">SUM(AH16:AH20)</f>
        <v>2</v>
      </c>
      <c r="AI22" s="84">
        <f t="shared" si="13"/>
        <v>3</v>
      </c>
      <c r="AJ22" s="84">
        <f t="shared" si="13"/>
        <v>0</v>
      </c>
      <c r="AK22" s="84">
        <f t="shared" si="13"/>
        <v>1</v>
      </c>
      <c r="AL22" s="84">
        <f t="shared" si="13"/>
        <v>2</v>
      </c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0"/>
      <c r="CB22" s="60"/>
      <c r="CC22" s="60"/>
      <c r="CD22" s="60"/>
      <c r="CE22" s="60"/>
      <c r="CF22" s="60"/>
      <c r="CG22" s="62"/>
      <c r="CH22" s="62"/>
      <c r="CI22" s="62"/>
      <c r="CJ22" s="62"/>
      <c r="CK22" s="62"/>
    </row>
    <row r="23" spans="1:89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25"/>
      <c r="K23" s="25"/>
      <c r="L23" s="25"/>
      <c r="M23" s="25"/>
      <c r="N23" s="25"/>
      <c r="O23" s="25"/>
      <c r="P23" s="25"/>
      <c r="Q23" s="25"/>
      <c r="R23" s="25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0"/>
      <c r="CB23" s="60"/>
      <c r="CC23" s="60"/>
      <c r="CD23" s="60"/>
      <c r="CE23" s="60"/>
      <c r="CF23" s="60"/>
      <c r="CG23" s="62"/>
      <c r="CH23" s="62"/>
      <c r="CI23" s="62"/>
      <c r="CJ23" s="62"/>
      <c r="CK23" s="62"/>
    </row>
    <row r="24" spans="1:89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25"/>
      <c r="K24" s="25"/>
      <c r="L24" s="25"/>
      <c r="M24" s="25"/>
      <c r="N24" s="25"/>
      <c r="O24" s="25"/>
      <c r="P24" s="25"/>
      <c r="Q24" s="25"/>
      <c r="R24" s="25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0"/>
      <c r="CB24" s="60"/>
      <c r="CC24" s="60"/>
      <c r="CD24" s="60"/>
      <c r="CE24" s="60"/>
      <c r="CF24" s="60"/>
      <c r="CG24" s="62"/>
      <c r="CH24" s="62"/>
      <c r="CI24" s="62"/>
      <c r="CJ24" s="62"/>
      <c r="CK24" s="62"/>
    </row>
    <row r="25" spans="1:89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25"/>
      <c r="K25" s="25"/>
      <c r="L25" s="25"/>
      <c r="M25" s="25"/>
      <c r="N25" s="25"/>
      <c r="O25" s="25"/>
      <c r="P25" s="25"/>
      <c r="Q25" s="25"/>
      <c r="R25" s="25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0"/>
      <c r="CB25" s="60"/>
      <c r="CC25" s="60"/>
      <c r="CD25" s="60"/>
      <c r="CE25" s="60"/>
      <c r="CF25" s="60"/>
      <c r="CG25" s="62"/>
      <c r="CH25" s="62"/>
      <c r="CI25" s="62"/>
      <c r="CJ25" s="62"/>
      <c r="CK25" s="62"/>
    </row>
    <row r="26" spans="1:89" ht="26.25" x14ac:dyDescent="0.4">
      <c r="A26" s="56"/>
      <c r="B26" s="56"/>
      <c r="C26" s="56"/>
      <c r="D26" s="56"/>
      <c r="E26" s="56"/>
      <c r="F26" s="56"/>
      <c r="G26" s="56"/>
      <c r="H26" s="56"/>
      <c r="I26" s="56"/>
      <c r="J26" s="25"/>
      <c r="K26" s="25"/>
      <c r="L26" s="25"/>
      <c r="M26" s="25"/>
      <c r="N26" s="25"/>
      <c r="O26" s="25"/>
      <c r="P26" s="25"/>
      <c r="Q26" s="25"/>
      <c r="R26" s="25"/>
      <c r="S26" s="62"/>
      <c r="T26" s="102"/>
      <c r="U26" s="62" t="s">
        <v>226</v>
      </c>
      <c r="V26" s="62"/>
      <c r="W26" s="75" t="s">
        <v>133</v>
      </c>
      <c r="X26" s="62"/>
      <c r="Y26" s="76"/>
      <c r="Z26" s="76"/>
      <c r="AA26" s="76"/>
      <c r="AB26" s="76"/>
      <c r="AC26" s="76"/>
      <c r="AD26" s="101" t="s">
        <v>62</v>
      </c>
      <c r="AE26" s="62"/>
      <c r="AF26" s="62"/>
      <c r="AG26" s="76"/>
      <c r="AH26" s="76"/>
      <c r="AI26" s="76"/>
      <c r="AJ26" s="76"/>
      <c r="AK26" s="76"/>
      <c r="AL26" s="101" t="s">
        <v>62</v>
      </c>
      <c r="AM26" s="62"/>
      <c r="AN26" s="62"/>
      <c r="AO26" s="97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0"/>
      <c r="CB26" s="60"/>
      <c r="CC26" s="60"/>
      <c r="CD26" s="60"/>
      <c r="CE26" s="60"/>
      <c r="CF26" s="60"/>
      <c r="CG26" s="62"/>
      <c r="CH26" s="62"/>
      <c r="CI26" s="62"/>
      <c r="CJ26" s="62"/>
      <c r="CK26" s="62"/>
    </row>
    <row r="27" spans="1:89" ht="30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25"/>
      <c r="K27" s="25"/>
      <c r="L27" s="25"/>
      <c r="M27" s="25"/>
      <c r="N27" s="25"/>
      <c r="O27" s="25"/>
      <c r="P27" s="25"/>
      <c r="Q27" s="25"/>
      <c r="R27" s="25"/>
      <c r="S27" s="62"/>
      <c r="T27" s="73" t="s">
        <v>69</v>
      </c>
      <c r="U27" s="109" t="s">
        <v>64</v>
      </c>
      <c r="V27" s="110" t="s">
        <v>63</v>
      </c>
      <c r="W27" s="78" t="s">
        <v>60</v>
      </c>
      <c r="X27" s="62"/>
      <c r="Y27" s="107" t="s">
        <v>229</v>
      </c>
      <c r="Z27" s="107" t="s">
        <v>230</v>
      </c>
      <c r="AA27" s="107" t="s">
        <v>231</v>
      </c>
      <c r="AB27" s="107" t="s">
        <v>232</v>
      </c>
      <c r="AC27" s="107" t="s">
        <v>233</v>
      </c>
      <c r="AD27" s="107" t="s">
        <v>234</v>
      </c>
      <c r="AE27" s="98" t="str">
        <f>$AE$1</f>
        <v>GSchV_limits</v>
      </c>
      <c r="AF27" s="62"/>
      <c r="AG27" s="107" t="s">
        <v>229</v>
      </c>
      <c r="AH27" s="107" t="s">
        <v>230</v>
      </c>
      <c r="AI27" s="107" t="s">
        <v>231</v>
      </c>
      <c r="AJ27" s="107" t="s">
        <v>232</v>
      </c>
      <c r="AK27" s="107" t="s">
        <v>233</v>
      </c>
      <c r="AL27" s="107" t="s">
        <v>234</v>
      </c>
      <c r="AM27" s="108" t="s">
        <v>4</v>
      </c>
      <c r="AN27" s="62"/>
      <c r="AO27" s="79" t="s">
        <v>2</v>
      </c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58">
        <v>3</v>
      </c>
      <c r="CB27" s="58">
        <v>3</v>
      </c>
      <c r="CC27" s="58">
        <v>4</v>
      </c>
      <c r="CD27" s="58">
        <v>5</v>
      </c>
      <c r="CE27" s="58">
        <v>6</v>
      </c>
      <c r="CF27" s="58">
        <v>7</v>
      </c>
      <c r="CG27" s="62"/>
      <c r="CH27" s="62"/>
      <c r="CI27" s="62"/>
      <c r="CJ27" s="62"/>
      <c r="CK27" s="62"/>
    </row>
    <row r="28" spans="1:89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25"/>
      <c r="K28" s="25"/>
      <c r="L28" s="25"/>
      <c r="M28" s="25"/>
      <c r="N28" s="25"/>
      <c r="O28" s="25"/>
      <c r="P28" s="25"/>
      <c r="Q28" s="25"/>
      <c r="R28" s="25"/>
      <c r="S28" s="62"/>
      <c r="T28" s="81" t="str">
        <f>INDEX('Detected Compounds limits'!$B$2:$I$50, MATCH($W28,'Detected Compounds limits'!$B$2:$B$50, 0), MATCH(T$4,'Detected Compounds limits'!$B$2:$I$2,0))</f>
        <v xml:space="preserve"> </v>
      </c>
      <c r="U28" s="81"/>
      <c r="V28" s="82"/>
      <c r="W28" s="83" t="s">
        <v>86</v>
      </c>
      <c r="X28" s="62"/>
      <c r="Y28" s="81"/>
      <c r="Z28" s="81"/>
      <c r="AA28" s="81"/>
      <c r="AB28" s="81"/>
      <c r="AC28" s="81">
        <v>0.22900000000000001</v>
      </c>
      <c r="AD28" s="81">
        <v>2.9000000000000001E-2</v>
      </c>
      <c r="AE28" s="81">
        <f>INDEX('Detected Compounds limits'!$B$2:$H$50, MATCH($W28,'Detected Compounds limits'!$B$2:$B$50, 0), MATCH(AE$1,'Detected Compounds limits'!$B$2:$H$2,0))</f>
        <v>0.1</v>
      </c>
      <c r="AF28" s="62"/>
      <c r="AG28" s="81"/>
      <c r="AH28" s="81"/>
      <c r="AI28" s="81"/>
      <c r="AJ28" s="81"/>
      <c r="AK28" s="81">
        <v>0.22900000000000001</v>
      </c>
      <c r="AL28" s="81">
        <v>2.9000000000000001E-2</v>
      </c>
      <c r="AM28" s="81">
        <f>INDEX('Detected Compounds limits'!$B$2:$H$50, MATCH($W28,'Detected Compounds limits'!$B$2:$B$50, 0), MATCH(AM$4,'Detected Compounds limits'!$B$2:$H$2,0))</f>
        <v>0.6</v>
      </c>
      <c r="AN28" s="62"/>
      <c r="AO28" s="81">
        <f>INDEX('Detected Compounds limits'!$B$2:$H$50, MATCH($W28,'Detected Compounds limits'!$B$2:$B$50, 0), MATCH(AO$4,'Detected Compounds limits'!$B$2:$H$2,0))</f>
        <v>0.02</v>
      </c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59"/>
      <c r="CB28" s="59"/>
      <c r="CC28" s="59"/>
      <c r="CD28" s="59"/>
      <c r="CE28" s="59"/>
      <c r="CF28" s="59"/>
      <c r="CG28" s="62"/>
      <c r="CH28" s="62"/>
      <c r="CI28" s="62"/>
      <c r="CJ28" s="62"/>
      <c r="CK28" s="62"/>
    </row>
    <row r="29" spans="1:89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25"/>
      <c r="K29" s="25"/>
      <c r="L29" s="25"/>
      <c r="M29" s="25"/>
      <c r="N29" s="25"/>
      <c r="O29" s="25"/>
      <c r="P29" s="25"/>
      <c r="Q29" s="25"/>
      <c r="R29" s="25"/>
      <c r="S29" s="62"/>
      <c r="T29" s="81" t="str">
        <f>INDEX('Detected Compounds limits'!$B$2:$I$50, MATCH($W29,'Detected Compounds limits'!$B$2:$B$50, 0), MATCH(T$4,'Detected Compounds limits'!$B$2:$I$2,0))</f>
        <v>x</v>
      </c>
      <c r="U29" s="81" t="s">
        <v>65</v>
      </c>
      <c r="V29" s="82"/>
      <c r="W29" s="83" t="s">
        <v>88</v>
      </c>
      <c r="X29" s="62"/>
      <c r="Y29" s="81"/>
      <c r="Z29" s="81"/>
      <c r="AA29" s="81"/>
      <c r="AB29" s="81"/>
      <c r="AC29" s="81"/>
      <c r="AD29" s="81">
        <v>2.3E-2</v>
      </c>
      <c r="AE29" s="81">
        <f>INDEX('Detected Compounds limits'!$B$2:$H$50, MATCH($W29,'Detected Compounds limits'!$B$2:$B$50, 0), MATCH(AE$1,'Detected Compounds limits'!$B$2:$H$2,0))</f>
        <v>10</v>
      </c>
      <c r="AF29" s="62"/>
      <c r="AG29" s="81"/>
      <c r="AH29" s="81"/>
      <c r="AI29" s="81"/>
      <c r="AJ29" s="81"/>
      <c r="AK29" s="81"/>
      <c r="AL29" s="81">
        <v>2.3E-2</v>
      </c>
      <c r="AM29" s="81">
        <f>INDEX('Detected Compounds limits'!$B$2:$H$50, MATCH($W29,'Detected Compounds limits'!$B$2:$B$50, 0), MATCH(AM$4,'Detected Compounds limits'!$B$2:$H$2,0))</f>
        <v>10</v>
      </c>
      <c r="AN29" s="62"/>
      <c r="AO29" s="81">
        <f>INDEX('Detected Compounds limits'!$B$2:$H$50, MATCH($W29,'Detected Compounds limits'!$B$2:$B$50, 0), MATCH(AO$4,'Detected Compounds limits'!$B$2:$H$2,0))</f>
        <v>0.02</v>
      </c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59"/>
      <c r="CB29" s="59"/>
      <c r="CC29" s="59"/>
      <c r="CD29" s="59"/>
      <c r="CE29" s="59"/>
      <c r="CF29" s="59"/>
      <c r="CG29" s="62"/>
      <c r="CH29" s="62"/>
      <c r="CI29" s="62"/>
      <c r="CJ29" s="62"/>
      <c r="CK29" s="62"/>
    </row>
    <row r="30" spans="1:89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25"/>
      <c r="K30" s="25"/>
      <c r="L30" s="25"/>
      <c r="M30" s="25"/>
      <c r="N30" s="25"/>
      <c r="O30" s="25"/>
      <c r="P30" s="25"/>
      <c r="Q30" s="25"/>
      <c r="R30" s="25"/>
      <c r="S30" s="62"/>
      <c r="T30" s="81" t="str">
        <f>INDEX('Detected Compounds limits'!$B$2:$I$50, MATCH($W30,'Detected Compounds limits'!$B$2:$B$50, 0), MATCH(T$4,'Detected Compounds limits'!$B$2:$I$2,0))</f>
        <v xml:space="preserve"> </v>
      </c>
      <c r="U30" s="81"/>
      <c r="V30" s="82"/>
      <c r="W30" s="83" t="s">
        <v>12</v>
      </c>
      <c r="X30" s="62"/>
      <c r="Y30" s="81">
        <v>2.2000000000000001E-4</v>
      </c>
      <c r="Z30" s="81"/>
      <c r="AA30" s="81">
        <v>2.0000000000000002E-5</v>
      </c>
      <c r="AB30" s="81"/>
      <c r="AC30" s="81">
        <v>4.0000000000000002E-4</v>
      </c>
      <c r="AD30" s="81"/>
      <c r="AE30" s="81">
        <f>INDEX('Detected Compounds limits'!$B$2:$H$50, MATCH($W30,'Detected Compounds limits'!$B$2:$B$50, 0), MATCH(AE$1,'Detected Compounds limits'!$B$2:$H$2,0))</f>
        <v>0.1</v>
      </c>
      <c r="AF30" s="62"/>
      <c r="AG30" s="81">
        <v>2.2000000000000001E-4</v>
      </c>
      <c r="AH30" s="81"/>
      <c r="AI30" s="81">
        <v>2.0000000000000002E-5</v>
      </c>
      <c r="AJ30" s="81"/>
      <c r="AK30" s="81">
        <v>4.0000000000000002E-4</v>
      </c>
      <c r="AL30" s="81"/>
      <c r="AM30" s="81">
        <f>INDEX('Detected Compounds limits'!$B$2:$H$50, MATCH($W30,'Detected Compounds limits'!$B$2:$B$50, 0), MATCH(AM$4,'Detected Compounds limits'!$B$2:$H$2,0))</f>
        <v>9.5000000000000005E-5</v>
      </c>
      <c r="AN30" s="62"/>
      <c r="AO30" s="81">
        <f>INDEX('Detected Compounds limits'!$B$2:$H$50, MATCH($W30,'Detected Compounds limits'!$B$2:$B$50, 0), MATCH(AO$4,'Detected Compounds limits'!$B$2:$H$2,0))</f>
        <v>2.0000000000000002E-5</v>
      </c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59"/>
      <c r="CB30" s="59"/>
      <c r="CC30" s="59" t="s">
        <v>76</v>
      </c>
      <c r="CD30" s="59"/>
      <c r="CE30" s="59"/>
      <c r="CF30" s="59"/>
      <c r="CG30" s="62"/>
      <c r="CH30" s="62"/>
      <c r="CI30" s="62"/>
      <c r="CJ30" s="62"/>
      <c r="CK30" s="62"/>
    </row>
    <row r="31" spans="1:89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25"/>
      <c r="K31" s="25"/>
      <c r="L31" s="25"/>
      <c r="M31" s="25"/>
      <c r="N31" s="25"/>
      <c r="O31" s="25"/>
      <c r="P31" s="25"/>
      <c r="Q31" s="25"/>
      <c r="R31" s="25"/>
      <c r="S31" s="62"/>
      <c r="T31" s="81" t="str">
        <f>INDEX('Detected Compounds limits'!$B$2:$I$50, MATCH($W31,'Detected Compounds limits'!$B$2:$B$50, 0), MATCH(T$4,'Detected Compounds limits'!$B$2:$I$2,0))</f>
        <v>x</v>
      </c>
      <c r="U31" s="81"/>
      <c r="V31" s="82"/>
      <c r="W31" s="83" t="s">
        <v>14</v>
      </c>
      <c r="X31" s="62"/>
      <c r="Y31" s="81">
        <v>0.152</v>
      </c>
      <c r="Z31" s="81">
        <v>0.13800000000000001</v>
      </c>
      <c r="AA31" s="81">
        <v>0.109</v>
      </c>
      <c r="AB31" s="81">
        <v>9.0999999999999998E-2</v>
      </c>
      <c r="AC31" s="81">
        <v>8.8999999999999996E-2</v>
      </c>
      <c r="AD31" s="81">
        <v>7.1999999999999995E-2</v>
      </c>
      <c r="AE31" s="81">
        <f>INDEX('Detected Compounds limits'!$B$2:$H$50, MATCH($W31,'Detected Compounds limits'!$B$2:$B$50, 0), MATCH(AE$1,'Detected Compounds limits'!$B$2:$H$2,0))</f>
        <v>10</v>
      </c>
      <c r="AF31" s="62"/>
      <c r="AG31" s="81">
        <v>0.152</v>
      </c>
      <c r="AH31" s="81">
        <v>0.13800000000000001</v>
      </c>
      <c r="AI31" s="81">
        <v>0.109</v>
      </c>
      <c r="AJ31" s="81">
        <v>9.0999999999999998E-2</v>
      </c>
      <c r="AK31" s="81">
        <v>8.8999999999999996E-2</v>
      </c>
      <c r="AL31" s="81">
        <v>7.1999999999999995E-2</v>
      </c>
      <c r="AM31" s="81">
        <f>INDEX('Detected Compounds limits'!$B$2:$H$50, MATCH($W31,'Detected Compounds limits'!$B$2:$B$50, 0), MATCH(AM$4,'Detected Compounds limits'!$B$2:$H$2,0))</f>
        <v>250</v>
      </c>
      <c r="AN31" s="62"/>
      <c r="AO31" s="81">
        <f>INDEX('Detected Compounds limits'!$B$2:$H$50, MATCH($W31,'Detected Compounds limits'!$B$2:$B$50, 0), MATCH(AO$4,'Detected Compounds limits'!$B$2:$H$2,0))</f>
        <v>1.7000000000000001E-2</v>
      </c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58"/>
      <c r="CB31" s="58"/>
      <c r="CC31" s="58"/>
      <c r="CD31" s="58"/>
      <c r="CE31" s="58"/>
      <c r="CF31" s="58"/>
      <c r="CG31" s="62"/>
      <c r="CH31" s="62"/>
      <c r="CI31" s="62"/>
      <c r="CJ31" s="62"/>
      <c r="CK31" s="62"/>
    </row>
    <row r="32" spans="1:89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25"/>
      <c r="K32" s="25"/>
      <c r="L32" s="25"/>
      <c r="M32" s="25"/>
      <c r="N32" s="25"/>
      <c r="O32" s="25"/>
      <c r="P32" s="25"/>
      <c r="Q32" s="25"/>
      <c r="R32" s="25"/>
      <c r="S32" s="62"/>
      <c r="T32" s="81" t="str">
        <f>INDEX('Detected Compounds limits'!$B$2:$I$50, MATCH($W32,'Detected Compounds limits'!$B$2:$B$50, 0), MATCH(T$4,'Detected Compounds limits'!$B$2:$I$2,0))</f>
        <v>x</v>
      </c>
      <c r="U32" s="81"/>
      <c r="V32" s="82"/>
      <c r="W32" s="83" t="s">
        <v>16</v>
      </c>
      <c r="X32" s="62"/>
      <c r="Y32" s="81">
        <v>6.3E-2</v>
      </c>
      <c r="Z32" s="81">
        <v>5.2999999999999999E-2</v>
      </c>
      <c r="AA32" s="81">
        <v>0.04</v>
      </c>
      <c r="AB32" s="81">
        <v>3.2000000000000001E-2</v>
      </c>
      <c r="AC32" s="81">
        <v>3.1E-2</v>
      </c>
      <c r="AD32" s="81">
        <v>2.4E-2</v>
      </c>
      <c r="AE32" s="81">
        <f>INDEX('Detected Compounds limits'!$B$2:$H$50, MATCH($W32,'Detected Compounds limits'!$B$2:$B$50, 0), MATCH(AE$1,'Detected Compounds limits'!$B$2:$H$2,0))</f>
        <v>10</v>
      </c>
      <c r="AF32" s="62"/>
      <c r="AG32" s="81">
        <v>6.3E-2</v>
      </c>
      <c r="AH32" s="81">
        <v>5.2999999999999999E-2</v>
      </c>
      <c r="AI32" s="81">
        <v>0.04</v>
      </c>
      <c r="AJ32" s="81">
        <v>3.2000000000000001E-2</v>
      </c>
      <c r="AK32" s="81">
        <v>3.1E-2</v>
      </c>
      <c r="AL32" s="81">
        <v>2.4E-2</v>
      </c>
      <c r="AM32" s="81">
        <f>INDEX('Detected Compounds limits'!$B$2:$H$50, MATCH($W32,'Detected Compounds limits'!$B$2:$B$50, 0), MATCH(AM$4,'Detected Compounds limits'!$B$2:$H$2,0))</f>
        <v>37</v>
      </c>
      <c r="AN32" s="62"/>
      <c r="AO32" s="81">
        <f>INDEX('Detected Compounds limits'!$B$2:$H$50, MATCH($W32,'Detected Compounds limits'!$B$2:$B$50, 0), MATCH(AO$4,'Detected Compounds limits'!$B$2:$H$2,0))</f>
        <v>2.1000000000000001E-2</v>
      </c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59"/>
      <c r="CB32" s="59"/>
      <c r="CC32" s="59"/>
      <c r="CD32" s="59"/>
      <c r="CE32" s="59"/>
      <c r="CF32" s="59"/>
      <c r="CG32" s="62"/>
      <c r="CH32" s="62"/>
      <c r="CI32" s="62"/>
      <c r="CJ32" s="62"/>
      <c r="CK32" s="62"/>
    </row>
    <row r="33" spans="1:89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25"/>
      <c r="K33" s="25"/>
      <c r="L33" s="25"/>
      <c r="M33" s="25"/>
      <c r="N33" s="25"/>
      <c r="O33" s="25"/>
      <c r="P33" s="25"/>
      <c r="Q33" s="25"/>
      <c r="R33" s="25"/>
      <c r="S33" s="62"/>
      <c r="T33" s="81" t="str">
        <f>INDEX('Detected Compounds limits'!$B$2:$I$50, MATCH($W33,'Detected Compounds limits'!$B$2:$B$50, 0), MATCH(T$4,'Detected Compounds limits'!$B$2:$I$2,0))</f>
        <v xml:space="preserve"> </v>
      </c>
      <c r="U33" s="81"/>
      <c r="V33" s="82"/>
      <c r="W33" s="83" t="s">
        <v>22</v>
      </c>
      <c r="X33" s="62"/>
      <c r="Y33" s="81"/>
      <c r="Z33" s="81"/>
      <c r="AA33" s="81"/>
      <c r="AB33" s="81"/>
      <c r="AC33" s="81"/>
      <c r="AD33" s="81">
        <v>0.14499999999999999</v>
      </c>
      <c r="AE33" s="81">
        <f>INDEX('Detected Compounds limits'!$B$2:$H$50, MATCH($W33,'Detected Compounds limits'!$B$2:$B$50, 0), MATCH(AE$1,'Detected Compounds limits'!$B$2:$H$2,0))</f>
        <v>0.1</v>
      </c>
      <c r="AF33" s="62"/>
      <c r="AG33" s="81"/>
      <c r="AH33" s="81"/>
      <c r="AI33" s="81"/>
      <c r="AJ33" s="81"/>
      <c r="AK33" s="81"/>
      <c r="AL33" s="81">
        <v>0.14499999999999999</v>
      </c>
      <c r="AM33" s="81">
        <f>INDEX('Detected Compounds limits'!$B$2:$H$50, MATCH($W33,'Detected Compounds limits'!$B$2:$B$50, 0), MATCH(AM$4,'Detected Compounds limits'!$B$2:$H$2,0))</f>
        <v>0.1</v>
      </c>
      <c r="AN33" s="62"/>
      <c r="AO33" s="81">
        <f>INDEX('Detected Compounds limits'!$B$2:$H$50, MATCH($W33,'Detected Compounds limits'!$B$2:$B$50, 0), MATCH(AO$4,'Detected Compounds limits'!$B$2:$H$2,0))</f>
        <v>0.05</v>
      </c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59"/>
      <c r="CB33" s="59"/>
      <c r="CC33" s="59"/>
      <c r="CD33" s="59"/>
      <c r="CE33" s="59"/>
      <c r="CF33" s="59"/>
      <c r="CG33" s="62"/>
      <c r="CH33" s="62"/>
      <c r="CI33" s="62"/>
      <c r="CJ33" s="62"/>
      <c r="CK33" s="62"/>
    </row>
    <row r="34" spans="1:89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25"/>
      <c r="K34" s="25"/>
      <c r="L34" s="25"/>
      <c r="M34" s="25"/>
      <c r="N34" s="25"/>
      <c r="O34" s="25"/>
      <c r="P34" s="25"/>
      <c r="Q34" s="25"/>
      <c r="R34" s="25"/>
      <c r="S34" s="62"/>
      <c r="T34" s="81" t="str">
        <f>INDEX('Detected Compounds limits'!$B$2:$I$50, MATCH($W34,'Detected Compounds limits'!$B$2:$B$50, 0), MATCH(T$4,'Detected Compounds limits'!$B$2:$I$2,0))</f>
        <v xml:space="preserve"> </v>
      </c>
      <c r="U34" s="81"/>
      <c r="V34" s="82"/>
      <c r="W34" s="83" t="s">
        <v>26</v>
      </c>
      <c r="X34" s="62"/>
      <c r="Y34" s="81"/>
      <c r="Z34" s="81"/>
      <c r="AA34" s="81"/>
      <c r="AB34" s="81">
        <v>0.33700000000000002</v>
      </c>
      <c r="AC34" s="81">
        <v>0.2</v>
      </c>
      <c r="AD34" s="81">
        <v>0.249</v>
      </c>
      <c r="AE34" s="81">
        <f>INDEX('Detected Compounds limits'!$B$2:$H$50, MATCH($W34,'Detected Compounds limits'!$B$2:$B$50, 0), MATCH(AE$1,'Detected Compounds limits'!$B$2:$H$2,0))</f>
        <v>0.1</v>
      </c>
      <c r="AF34" s="62"/>
      <c r="AG34" s="81"/>
      <c r="AH34" s="81"/>
      <c r="AI34" s="81"/>
      <c r="AJ34" s="81">
        <v>0.33700000000000002</v>
      </c>
      <c r="AK34" s="81">
        <v>0.2</v>
      </c>
      <c r="AL34" s="81">
        <v>0.249</v>
      </c>
      <c r="AM34" s="81">
        <f>INDEX('Detected Compounds limits'!$B$2:$H$50, MATCH($W34,'Detected Compounds limits'!$B$2:$B$50, 0), MATCH(AM$4,'Detected Compounds limits'!$B$2:$H$2,0))</f>
        <v>0.1</v>
      </c>
      <c r="AN34" s="62"/>
      <c r="AO34" s="81">
        <f>INDEX('Detected Compounds limits'!$B$2:$H$50, MATCH($W34,'Detected Compounds limits'!$B$2:$B$50, 0), MATCH(AO$4,'Detected Compounds limits'!$B$2:$H$2,0))</f>
        <v>0.2</v>
      </c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59"/>
      <c r="CB34" s="59"/>
      <c r="CC34" s="59"/>
      <c r="CD34" s="59"/>
      <c r="CE34" s="59" t="s">
        <v>76</v>
      </c>
      <c r="CF34" s="59"/>
      <c r="CG34" s="62"/>
      <c r="CH34" s="62"/>
      <c r="CI34" s="62"/>
      <c r="CJ34" s="62"/>
      <c r="CK34" s="62"/>
    </row>
    <row r="35" spans="1:89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25"/>
      <c r="K35" s="25"/>
      <c r="L35" s="25"/>
      <c r="M35" s="25"/>
      <c r="N35" s="25"/>
      <c r="O35" s="25"/>
      <c r="P35" s="25"/>
      <c r="Q35" s="25"/>
      <c r="R35" s="25"/>
      <c r="S35" s="62"/>
      <c r="T35" s="81" t="str">
        <f>INDEX('Detected Compounds limits'!$B$2:$I$50, MATCH($W35,'Detected Compounds limits'!$B$2:$B$50, 0), MATCH(T$4,'Detected Compounds limits'!$B$2:$I$2,0))</f>
        <v xml:space="preserve"> </v>
      </c>
      <c r="U35" s="81"/>
      <c r="V35" s="82"/>
      <c r="W35" s="83" t="s">
        <v>94</v>
      </c>
      <c r="X35" s="62"/>
      <c r="Y35" s="81">
        <v>0.18</v>
      </c>
      <c r="Z35" s="81">
        <v>0.24</v>
      </c>
      <c r="AA35" s="81">
        <v>0.16300000000000001</v>
      </c>
      <c r="AB35" s="81">
        <v>0.17899999999999999</v>
      </c>
      <c r="AC35" s="81">
        <v>9.9000000000000005E-2</v>
      </c>
      <c r="AD35" s="81"/>
      <c r="AE35" s="81">
        <f>INDEX('Detected Compounds limits'!$B$2:$H$50, MATCH($W35,'Detected Compounds limits'!$B$2:$B$50, 0), MATCH(AE$1,'Detected Compounds limits'!$B$2:$H$2,0))</f>
        <v>0.1</v>
      </c>
      <c r="AF35" s="62"/>
      <c r="AG35" s="81">
        <v>0.18</v>
      </c>
      <c r="AH35" s="81">
        <v>0.24</v>
      </c>
      <c r="AI35" s="81">
        <v>0.16300000000000001</v>
      </c>
      <c r="AJ35" s="81">
        <v>0.17899999999999999</v>
      </c>
      <c r="AK35" s="81">
        <v>9.9000000000000005E-2</v>
      </c>
      <c r="AL35" s="81"/>
      <c r="AM35" s="81">
        <f>INDEX('Detected Compounds limits'!$B$2:$H$50, MATCH($W35,'Detected Compounds limits'!$B$2:$B$50, 0), MATCH(AM$4,'Detected Compounds limits'!$B$2:$H$2,0))</f>
        <v>0.1</v>
      </c>
      <c r="AN35" s="62"/>
      <c r="AO35" s="81">
        <f>INDEX('Detected Compounds limits'!$B$2:$H$50, MATCH($W35,'Detected Compounds limits'!$B$2:$B$50, 0), MATCH(AO$4,'Detected Compounds limits'!$B$2:$H$2,0))</f>
        <v>0.02</v>
      </c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58"/>
      <c r="CB35" s="58"/>
      <c r="CC35" s="58"/>
      <c r="CD35" s="58"/>
      <c r="CE35" s="58"/>
      <c r="CF35" s="58"/>
      <c r="CG35" s="62"/>
      <c r="CH35" s="62"/>
      <c r="CI35" s="62"/>
      <c r="CJ35" s="62"/>
      <c r="CK35" s="62"/>
    </row>
    <row r="36" spans="1:89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25"/>
      <c r="K36" s="25"/>
      <c r="L36" s="25"/>
      <c r="M36" s="25"/>
      <c r="N36" s="25"/>
      <c r="O36" s="25"/>
      <c r="P36" s="25"/>
      <c r="Q36" s="25"/>
      <c r="R36" s="25"/>
      <c r="S36" s="62"/>
      <c r="T36" s="81" t="str">
        <f>INDEX('Detected Compounds limits'!$B$2:$I$50, MATCH($W36,'Detected Compounds limits'!$B$2:$B$50, 0), MATCH(T$4,'Detected Compounds limits'!$B$2:$I$2,0))</f>
        <v xml:space="preserve"> </v>
      </c>
      <c r="U36" s="81"/>
      <c r="V36" s="82"/>
      <c r="W36" s="83" t="s">
        <v>18</v>
      </c>
      <c r="X36" s="62"/>
      <c r="Y36" s="81"/>
      <c r="Z36" s="81">
        <v>5.2000000000000006E-4</v>
      </c>
      <c r="AA36" s="81">
        <v>2.9999999999999997E-4</v>
      </c>
      <c r="AB36" s="81"/>
      <c r="AC36" s="81"/>
      <c r="AD36" s="81"/>
      <c r="AE36" s="81">
        <f>INDEX('Detected Compounds limits'!$B$2:$H$50, MATCH($W36,'Detected Compounds limits'!$B$2:$B$50, 0), MATCH(AE$1,'Detected Compounds limits'!$B$2:$H$2,0))</f>
        <v>4.6000000000000001E-4</v>
      </c>
      <c r="AF36" s="62"/>
      <c r="AG36" s="81"/>
      <c r="AH36" s="81">
        <v>5.2000000000000006E-4</v>
      </c>
      <c r="AI36" s="81">
        <v>2.9999999999999997E-4</v>
      </c>
      <c r="AJ36" s="81"/>
      <c r="AK36" s="81"/>
      <c r="AL36" s="81"/>
      <c r="AM36" s="81">
        <f>INDEX('Detected Compounds limits'!$B$2:$H$50, MATCH($W36,'Detected Compounds limits'!$B$2:$B$50, 0), MATCH(AM$4,'Detected Compounds limits'!$B$2:$H$2,0))</f>
        <v>4.6000000000000001E-4</v>
      </c>
      <c r="AN36" s="62"/>
      <c r="AO36" s="81">
        <f>INDEX('Detected Compounds limits'!$B$2:$H$50, MATCH($W36,'Detected Compounds limits'!$B$2:$B$50, 0), MATCH(AO$4,'Detected Compounds limits'!$B$2:$H$2,0))</f>
        <v>2.0000000000000001E-4</v>
      </c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59"/>
      <c r="CB36" s="59"/>
      <c r="CC36" s="59"/>
      <c r="CD36" s="59"/>
      <c r="CE36" s="59"/>
      <c r="CF36" s="59"/>
      <c r="CG36" s="62"/>
      <c r="CH36" s="62"/>
      <c r="CI36" s="62"/>
      <c r="CJ36" s="62"/>
      <c r="CK36" s="62"/>
    </row>
    <row r="37" spans="1:89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25"/>
      <c r="K37" s="25"/>
      <c r="L37" s="25"/>
      <c r="M37" s="25"/>
      <c r="N37" s="25"/>
      <c r="O37" s="25"/>
      <c r="P37" s="25"/>
      <c r="Q37" s="25"/>
      <c r="R37" s="25"/>
      <c r="S37" s="62"/>
      <c r="T37" s="81" t="str">
        <f>INDEX('Detected Compounds limits'!$B$2:$I$50, MATCH($W37,'Detected Compounds limits'!$B$2:$B$50, 0), MATCH(T$4,'Detected Compounds limits'!$B$2:$I$2,0))</f>
        <v xml:space="preserve"> </v>
      </c>
      <c r="U37" s="81"/>
      <c r="V37" s="82"/>
      <c r="W37" s="83" t="s">
        <v>20</v>
      </c>
      <c r="X37" s="62"/>
      <c r="Y37" s="81"/>
      <c r="Z37" s="81">
        <v>2.0000000000000001E-4</v>
      </c>
      <c r="AA37" s="81">
        <v>1.6000000000000001E-4</v>
      </c>
      <c r="AB37" s="81"/>
      <c r="AC37" s="81"/>
      <c r="AD37" s="81"/>
      <c r="AE37" s="81">
        <f>INDEX('Detected Compounds limits'!$B$2:$H$50, MATCH($W37,'Detected Compounds limits'!$B$2:$B$50, 0), MATCH(AE$1,'Detected Compounds limits'!$B$2:$H$2,0))</f>
        <v>0.1</v>
      </c>
      <c r="AF37" s="62"/>
      <c r="AG37" s="81"/>
      <c r="AH37" s="81">
        <v>2.0000000000000001E-4</v>
      </c>
      <c r="AI37" s="81">
        <v>1.6000000000000001E-4</v>
      </c>
      <c r="AJ37" s="81"/>
      <c r="AK37" s="81"/>
      <c r="AL37" s="81"/>
      <c r="AM37" s="81">
        <f>INDEX('Detected Compounds limits'!$B$2:$H$50, MATCH($W37,'Detected Compounds limits'!$B$2:$B$50, 0), MATCH(AM$4,'Detected Compounds limits'!$B$2:$H$2,0))</f>
        <v>1E-3</v>
      </c>
      <c r="AN37" s="62"/>
      <c r="AO37" s="81">
        <f>INDEX('Detected Compounds limits'!$B$2:$H$50, MATCH($W37,'Detected Compounds limits'!$B$2:$B$50, 0), MATCH(AO$4,'Detected Compounds limits'!$B$2:$H$2,0))</f>
        <v>1E-4</v>
      </c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59"/>
      <c r="CB37" s="59"/>
      <c r="CC37" s="59"/>
      <c r="CD37" s="59"/>
      <c r="CE37" s="59"/>
      <c r="CF37" s="59"/>
      <c r="CG37" s="62"/>
      <c r="CH37" s="62"/>
      <c r="CI37" s="62"/>
      <c r="CJ37" s="62"/>
      <c r="CK37" s="62"/>
    </row>
    <row r="38" spans="1:89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25"/>
      <c r="K38" s="25"/>
      <c r="L38" s="25"/>
      <c r="M38" s="25"/>
      <c r="N38" s="25"/>
      <c r="O38" s="25"/>
      <c r="P38" s="25"/>
      <c r="Q38" s="25"/>
      <c r="R38" s="25"/>
      <c r="S38" s="62"/>
      <c r="T38" s="81" t="str">
        <f>INDEX('Detected Compounds limits'!$B$2:$I$50, MATCH($W38,'Detected Compounds limits'!$B$2:$B$50, 0), MATCH(T$4,'Detected Compounds limits'!$B$2:$I$2,0))</f>
        <v xml:space="preserve"> </v>
      </c>
      <c r="U38" s="81"/>
      <c r="V38" s="82"/>
      <c r="W38" s="83" t="s">
        <v>24</v>
      </c>
      <c r="X38" s="62"/>
      <c r="Y38" s="81"/>
      <c r="Z38" s="81">
        <v>1.2999999999999999E-3</v>
      </c>
      <c r="AA38" s="81"/>
      <c r="AB38" s="81"/>
      <c r="AC38" s="81"/>
      <c r="AD38" s="81"/>
      <c r="AE38" s="81">
        <f>INDEX('Detected Compounds limits'!$B$2:$H$50, MATCH($W38,'Detected Compounds limits'!$B$2:$B$50, 0), MATCH(AE$1,'Detected Compounds limits'!$B$2:$H$2,0))</f>
        <v>0.1</v>
      </c>
      <c r="AF38" s="62"/>
      <c r="AG38" s="81"/>
      <c r="AH38" s="81">
        <v>1.2999999999999999E-3</v>
      </c>
      <c r="AI38" s="81"/>
      <c r="AJ38" s="81"/>
      <c r="AK38" s="81"/>
      <c r="AL38" s="81"/>
      <c r="AM38" s="81">
        <f>INDEX('Detected Compounds limits'!$B$2:$H$50, MATCH($W38,'Detected Compounds limits'!$B$2:$B$50, 0), MATCH(AM$4,'Detected Compounds limits'!$B$2:$H$2,0))</f>
        <v>2.0000000000000001E-4</v>
      </c>
      <c r="AN38" s="62"/>
      <c r="AO38" s="81">
        <f>INDEX('Detected Compounds limits'!$B$2:$H$50, MATCH($W38,'Detected Compounds limits'!$B$2:$B$50, 0), MATCH(AO$4,'Detected Compounds limits'!$B$2:$H$2,0))</f>
        <v>2.9999999999999997E-4</v>
      </c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59"/>
      <c r="CB38" s="59"/>
      <c r="CC38" s="59"/>
      <c r="CD38" s="59"/>
      <c r="CE38" s="59"/>
      <c r="CF38" s="59"/>
      <c r="CG38" s="62"/>
      <c r="CH38" s="62"/>
      <c r="CI38" s="62"/>
      <c r="CJ38" s="62"/>
      <c r="CK38" s="62"/>
    </row>
    <row r="39" spans="1:89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25"/>
      <c r="K39" s="25"/>
      <c r="L39" s="25"/>
      <c r="M39" s="25"/>
      <c r="N39" s="25"/>
      <c r="O39" s="25"/>
      <c r="P39" s="25"/>
      <c r="Q39" s="25"/>
      <c r="R39" s="25"/>
      <c r="S39" s="62"/>
      <c r="T39" s="81" t="str">
        <f>INDEX('Detected Compounds limits'!$B$2:$I$50, MATCH($W39,'Detected Compounds limits'!$B$2:$B$50, 0), MATCH(T$4,'Detected Compounds limits'!$B$2:$I$2,0))</f>
        <v xml:space="preserve"> </v>
      </c>
      <c r="U39" s="81"/>
      <c r="V39" s="82"/>
      <c r="W39" s="83" t="s">
        <v>27</v>
      </c>
      <c r="X39" s="62"/>
      <c r="Y39" s="81">
        <v>4.7999999999999996E-4</v>
      </c>
      <c r="Z39" s="81"/>
      <c r="AA39" s="81"/>
      <c r="AB39" s="81"/>
      <c r="AC39" s="81"/>
      <c r="AD39" s="81"/>
      <c r="AE39" s="81">
        <f>INDEX('Detected Compounds limits'!$B$2:$H$50, MATCH($W39,'Detected Compounds limits'!$B$2:$B$50, 0), MATCH(AE$1,'Detected Compounds limits'!$B$2:$H$2,0))</f>
        <v>3.0000000000000001E-5</v>
      </c>
      <c r="AF39" s="62"/>
      <c r="AG39" s="81">
        <v>4.7999999999999996E-4</v>
      </c>
      <c r="AH39" s="81"/>
      <c r="AI39" s="81"/>
      <c r="AJ39" s="81"/>
      <c r="AK39" s="81"/>
      <c r="AL39" s="81"/>
      <c r="AM39" s="81">
        <f>INDEX('Detected Compounds limits'!$B$2:$H$50, MATCH($W39,'Detected Compounds limits'!$B$2:$B$50, 0), MATCH(AM$4,'Detected Compounds limits'!$B$2:$H$2,0))</f>
        <v>3.0000000000000001E-5</v>
      </c>
      <c r="AN39" s="62"/>
      <c r="AO39" s="81">
        <f>INDEX('Detected Compounds limits'!$B$2:$H$50, MATCH($W39,'Detected Compounds limits'!$B$2:$B$50, 0), MATCH(AO$4,'Detected Compounds limits'!$B$2:$H$2,0))</f>
        <v>2.9999999999999997E-4</v>
      </c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58"/>
      <c r="CB39" s="58"/>
      <c r="CC39" s="58"/>
      <c r="CD39" s="58"/>
      <c r="CE39" s="58"/>
      <c r="CF39" s="58"/>
      <c r="CG39" s="62"/>
      <c r="CH39" s="62"/>
      <c r="CI39" s="62"/>
      <c r="CJ39" s="62"/>
      <c r="CK39" s="62"/>
    </row>
    <row r="40" spans="1:89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25"/>
      <c r="K40" s="25"/>
      <c r="L40" s="25"/>
      <c r="M40" s="25"/>
      <c r="N40" s="25"/>
      <c r="O40" s="25"/>
      <c r="P40" s="25"/>
      <c r="Q40" s="25"/>
      <c r="R40" s="25"/>
      <c r="S40" s="62"/>
      <c r="T40" s="81" t="str">
        <f>INDEX('Detected Compounds limits'!$B$2:$I$50, MATCH($W40,'Detected Compounds limits'!$B$2:$B$50, 0), MATCH(T$4,'Detected Compounds limits'!$B$2:$I$2,0))</f>
        <v xml:space="preserve"> </v>
      </c>
      <c r="U40" s="81" t="s">
        <v>65</v>
      </c>
      <c r="V40" s="82" t="s">
        <v>65</v>
      </c>
      <c r="W40" s="83" t="s">
        <v>31</v>
      </c>
      <c r="X40" s="62"/>
      <c r="Y40" s="81"/>
      <c r="Z40" s="81"/>
      <c r="AA40" s="81"/>
      <c r="AB40" s="81"/>
      <c r="AC40" s="81"/>
      <c r="AD40" s="81">
        <v>0.04</v>
      </c>
      <c r="AE40" s="81">
        <f>INDEX('Detected Compounds limits'!$B$2:$H$50, MATCH($W40,'Detected Compounds limits'!$B$2:$B$50, 0), MATCH(AE$1,'Detected Compounds limits'!$B$2:$H$2,0))</f>
        <v>0.1</v>
      </c>
      <c r="AF40" s="62"/>
      <c r="AG40" s="81"/>
      <c r="AH40" s="81"/>
      <c r="AI40" s="81"/>
      <c r="AJ40" s="81"/>
      <c r="AK40" s="81"/>
      <c r="AL40" s="81">
        <v>0.04</v>
      </c>
      <c r="AM40" s="81">
        <f>INDEX('Detected Compounds limits'!$B$2:$H$50, MATCH($W40,'Detected Compounds limits'!$B$2:$B$50, 0), MATCH(AM$4,'Detected Compounds limits'!$B$2:$H$2,0))</f>
        <v>88</v>
      </c>
      <c r="AN40" s="62"/>
      <c r="AO40" s="81">
        <f>INDEX('Detected Compounds limits'!$B$2:$H$50, MATCH($W40,'Detected Compounds limits'!$B$2:$B$50, 0), MATCH(AO$4,'Detected Compounds limits'!$B$2:$H$2,0))</f>
        <v>0.04</v>
      </c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59"/>
      <c r="CB40" s="59"/>
      <c r="CC40" s="59"/>
      <c r="CD40" s="59"/>
      <c r="CE40" s="59"/>
      <c r="CF40" s="59" t="s">
        <v>76</v>
      </c>
      <c r="CG40" s="62"/>
      <c r="CH40" s="62"/>
      <c r="CI40" s="62"/>
      <c r="CJ40" s="62"/>
      <c r="CK40" s="62"/>
    </row>
    <row r="41" spans="1:89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25"/>
      <c r="K41" s="25"/>
      <c r="L41" s="25"/>
      <c r="M41" s="25"/>
      <c r="N41" s="25"/>
      <c r="O41" s="25"/>
      <c r="P41" s="25"/>
      <c r="Q41" s="25"/>
      <c r="R41" s="25"/>
      <c r="S41" s="62"/>
      <c r="T41" s="81" t="str">
        <f>INDEX('Detected Compounds limits'!$B$2:$I$50, MATCH($W41,'Detected Compounds limits'!$B$2:$B$50, 0), MATCH(T$4,'Detected Compounds limits'!$B$2:$I$2,0))</f>
        <v xml:space="preserve"> </v>
      </c>
      <c r="U41" s="81"/>
      <c r="V41" s="82"/>
      <c r="W41" s="83" t="s">
        <v>37</v>
      </c>
      <c r="X41" s="62"/>
      <c r="Y41" s="81"/>
      <c r="Z41" s="81"/>
      <c r="AA41" s="81"/>
      <c r="AB41" s="81"/>
      <c r="AC41" s="81">
        <v>3.2000000000000003E-4</v>
      </c>
      <c r="AD41" s="81"/>
      <c r="AE41" s="81">
        <f>INDEX('Detected Compounds limits'!$B$2:$H$50, MATCH($W41,'Detected Compounds limits'!$B$2:$B$50, 0), MATCH(AE$1,'Detected Compounds limits'!$B$2:$H$2,0))</f>
        <v>0.1</v>
      </c>
      <c r="AF41" s="62"/>
      <c r="AG41" s="81"/>
      <c r="AH41" s="81"/>
      <c r="AI41" s="81"/>
      <c r="AJ41" s="81"/>
      <c r="AK41" s="81">
        <v>3.2000000000000003E-4</v>
      </c>
      <c r="AL41" s="81"/>
      <c r="AM41" s="81">
        <f>INDEX('Detected Compounds limits'!$B$2:$H$50, MATCH($W41,'Detected Compounds limits'!$B$2:$B$50, 0), MATCH(AM$4,'Detected Compounds limits'!$B$2:$H$2,0))</f>
        <v>2.1999999999999999E-5</v>
      </c>
      <c r="AN41" s="62"/>
      <c r="AO41" s="81">
        <f>INDEX('Detected Compounds limits'!$B$2:$H$50, MATCH($W41,'Detected Compounds limits'!$B$2:$B$50, 0), MATCH(AO$4,'Detected Compounds limits'!$B$2:$H$2,0))</f>
        <v>2.9999999999999997E-4</v>
      </c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59"/>
      <c r="CB41" s="59"/>
      <c r="CC41" s="59"/>
      <c r="CD41" s="59"/>
      <c r="CE41" s="59"/>
      <c r="CF41" s="59"/>
      <c r="CG41" s="62"/>
      <c r="CH41" s="62"/>
      <c r="CI41" s="62"/>
      <c r="CJ41" s="62"/>
      <c r="CK41" s="62"/>
    </row>
    <row r="42" spans="1:89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25"/>
      <c r="K42" s="25"/>
      <c r="L42" s="25"/>
      <c r="M42" s="25"/>
      <c r="N42" s="25"/>
      <c r="O42" s="25"/>
      <c r="P42" s="25"/>
      <c r="Q42" s="25"/>
      <c r="R42" s="25"/>
      <c r="S42" s="62"/>
      <c r="T42" s="81" t="str">
        <f>INDEX('Detected Compounds limits'!$B$2:$I$50, MATCH($W42,'Detected Compounds limits'!$B$2:$B$50, 0), MATCH(T$4,'Detected Compounds limits'!$B$2:$I$2,0))</f>
        <v xml:space="preserve"> </v>
      </c>
      <c r="U42" s="81"/>
      <c r="V42" s="82"/>
      <c r="W42" s="83" t="s">
        <v>40</v>
      </c>
      <c r="X42" s="62"/>
      <c r="Y42" s="81"/>
      <c r="Z42" s="81"/>
      <c r="AA42" s="81"/>
      <c r="AB42" s="81"/>
      <c r="AC42" s="81">
        <v>0.25</v>
      </c>
      <c r="AD42" s="81">
        <v>0.05</v>
      </c>
      <c r="AE42" s="81">
        <f>INDEX('Detected Compounds limits'!$B$2:$H$50, MATCH($W42,'Detected Compounds limits'!$B$2:$B$50, 0), MATCH(AE$1,'Detected Compounds limits'!$B$2:$H$2,0))</f>
        <v>0.66</v>
      </c>
      <c r="AF42" s="62"/>
      <c r="AG42" s="81"/>
      <c r="AH42" s="81"/>
      <c r="AI42" s="81"/>
      <c r="AJ42" s="81"/>
      <c r="AK42" s="81">
        <v>0.25</v>
      </c>
      <c r="AL42" s="81">
        <v>0.05</v>
      </c>
      <c r="AM42" s="81">
        <f>INDEX('Detected Compounds limits'!$B$2:$H$50, MATCH($W42,'Detected Compounds limits'!$B$2:$B$50, 0), MATCH(AM$4,'Detected Compounds limits'!$B$2:$H$2,0))</f>
        <v>0.66</v>
      </c>
      <c r="AN42" s="62"/>
      <c r="AO42" s="81">
        <f>INDEX('Detected Compounds limits'!$B$2:$H$50, MATCH($W42,'Detected Compounds limits'!$B$2:$B$50, 0), MATCH(AO$4,'Detected Compounds limits'!$B$2:$H$2,0))</f>
        <v>0.05</v>
      </c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59"/>
      <c r="CB42" s="59"/>
      <c r="CC42" s="59"/>
      <c r="CD42" s="59"/>
      <c r="CE42" s="59"/>
      <c r="CF42" s="59" t="s">
        <v>76</v>
      </c>
      <c r="CG42" s="62"/>
      <c r="CH42" s="62"/>
      <c r="CI42" s="62"/>
      <c r="CJ42" s="62"/>
      <c r="CK42" s="62"/>
    </row>
    <row r="43" spans="1:89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25"/>
      <c r="K43" s="25"/>
      <c r="L43" s="25"/>
      <c r="M43" s="25"/>
      <c r="N43" s="25"/>
      <c r="O43" s="25"/>
      <c r="P43" s="25"/>
      <c r="Q43" s="25"/>
      <c r="R43" s="25"/>
      <c r="S43" s="62"/>
      <c r="T43" s="81" t="str">
        <f>INDEX('Detected Compounds limits'!$B$2:$I$50, MATCH($W43,'Detected Compounds limits'!$B$2:$B$50, 0), MATCH(T$4,'Detected Compounds limits'!$B$2:$I$2,0))</f>
        <v xml:space="preserve"> </v>
      </c>
      <c r="U43" s="81"/>
      <c r="V43" s="82"/>
      <c r="W43" s="83" t="s">
        <v>57</v>
      </c>
      <c r="X43" s="62"/>
      <c r="Y43" s="81"/>
      <c r="Z43" s="81"/>
      <c r="AA43" s="81"/>
      <c r="AB43" s="81">
        <v>0.05</v>
      </c>
      <c r="AC43" s="81">
        <v>0.26300000000000001</v>
      </c>
      <c r="AD43" s="81">
        <v>0.221</v>
      </c>
      <c r="AE43" s="81">
        <f>INDEX('Detected Compounds limits'!$B$2:$H$50, MATCH($W43,'Detected Compounds limits'!$B$2:$B$50, 0), MATCH(AE$1,'Detected Compounds limits'!$B$2:$H$2,0))</f>
        <v>0.1</v>
      </c>
      <c r="AF43" s="62"/>
      <c r="AG43" s="81"/>
      <c r="AH43" s="81"/>
      <c r="AI43" s="81"/>
      <c r="AJ43" s="81">
        <v>0.05</v>
      </c>
      <c r="AK43" s="81">
        <v>0.26300000000000001</v>
      </c>
      <c r="AL43" s="81">
        <v>0.221</v>
      </c>
      <c r="AM43" s="81">
        <f>INDEX('Detected Compounds limits'!$B$2:$H$50, MATCH($W43,'Detected Compounds limits'!$B$2:$B$50, 0), MATCH(AM$4,'Detected Compounds limits'!$B$2:$H$2,0))</f>
        <v>0.1</v>
      </c>
      <c r="AN43" s="62"/>
      <c r="AO43" s="81">
        <f>INDEX('Detected Compounds limits'!$B$2:$H$50, MATCH($W43,'Detected Compounds limits'!$B$2:$B$50, 0), MATCH(AO$4,'Detected Compounds limits'!$B$2:$H$2,0))</f>
        <v>0.05</v>
      </c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58"/>
      <c r="CB43" s="58"/>
      <c r="CC43" s="58"/>
      <c r="CD43" s="58"/>
      <c r="CE43" s="58"/>
      <c r="CF43" s="58"/>
      <c r="CG43" s="62"/>
      <c r="CH43" s="62"/>
      <c r="CI43" s="62"/>
      <c r="CJ43" s="62"/>
      <c r="CK43" s="62"/>
    </row>
    <row r="44" spans="1:89" x14ac:dyDescent="0.25">
      <c r="A44" s="56"/>
      <c r="B44" s="56"/>
      <c r="C44" s="56"/>
      <c r="D44" s="56"/>
      <c r="E44" s="56"/>
      <c r="F44" s="56"/>
      <c r="G44" s="56"/>
      <c r="H44" s="56"/>
      <c r="I44" s="56"/>
      <c r="J44" s="25"/>
      <c r="K44" s="25"/>
      <c r="L44" s="25"/>
      <c r="M44" s="25"/>
      <c r="N44" s="25"/>
      <c r="O44" s="25"/>
      <c r="P44" s="25"/>
      <c r="Q44" s="25"/>
      <c r="R44" s="25"/>
      <c r="S44" s="62"/>
      <c r="T44" s="81" t="str">
        <f>INDEX('Detected Compounds limits'!$B$2:$I$50, MATCH($W44,'Detected Compounds limits'!$B$2:$B$50, 0), MATCH(T$4,'Detected Compounds limits'!$B$2:$I$2,0))</f>
        <v>x</v>
      </c>
      <c r="U44" s="81"/>
      <c r="V44" s="82"/>
      <c r="W44" s="83" t="s">
        <v>42</v>
      </c>
      <c r="X44" s="62"/>
      <c r="Y44" s="81">
        <v>6.6000000000000003E-2</v>
      </c>
      <c r="Z44" s="81"/>
      <c r="AA44" s="81"/>
      <c r="AB44" s="81"/>
      <c r="AC44" s="81"/>
      <c r="AD44" s="81"/>
      <c r="AE44" s="81">
        <f>INDEX('Detected Compounds limits'!$B$2:$H$50, MATCH($W44,'Detected Compounds limits'!$B$2:$B$50, 0), MATCH(AE$1,'Detected Compounds limits'!$B$2:$H$2,0))</f>
        <v>10</v>
      </c>
      <c r="AF44" s="62"/>
      <c r="AG44" s="81">
        <v>6.6000000000000003E-2</v>
      </c>
      <c r="AH44" s="81"/>
      <c r="AI44" s="81"/>
      <c r="AJ44" s="81"/>
      <c r="AK44" s="81"/>
      <c r="AL44" s="81"/>
      <c r="AM44" s="81">
        <f>INDEX('Detected Compounds limits'!$B$2:$H$50, MATCH($W44,'Detected Compounds limits'!$B$2:$B$50, 0), MATCH(AM$4,'Detected Compounds limits'!$B$2:$H$2,0))</f>
        <v>91.9</v>
      </c>
      <c r="AN44" s="62"/>
      <c r="AO44" s="81">
        <f>INDEX('Detected Compounds limits'!$B$2:$H$50, MATCH($W44,'Detected Compounds limits'!$B$2:$B$50, 0), MATCH(AO$4,'Detected Compounds limits'!$B$2:$H$2,0))</f>
        <v>0.04</v>
      </c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59"/>
      <c r="CB44" s="59"/>
      <c r="CC44" s="59"/>
      <c r="CD44" s="59"/>
      <c r="CE44" s="59"/>
      <c r="CF44" s="59"/>
      <c r="CG44" s="62"/>
      <c r="CH44" s="62"/>
      <c r="CI44" s="62"/>
      <c r="CJ44" s="62"/>
      <c r="CK44" s="62"/>
    </row>
    <row r="45" spans="1:89" x14ac:dyDescent="0.25">
      <c r="A45" s="56"/>
      <c r="B45" s="56"/>
      <c r="C45" s="56"/>
      <c r="D45" s="56"/>
      <c r="E45" s="56"/>
      <c r="F45" s="56"/>
      <c r="G45" s="56"/>
      <c r="H45" s="56"/>
      <c r="I45" s="56"/>
      <c r="J45" s="25"/>
      <c r="K45" s="25"/>
      <c r="L45" s="25"/>
      <c r="M45" s="25"/>
      <c r="N45" s="25"/>
      <c r="O45" s="25"/>
      <c r="P45" s="25"/>
      <c r="Q45" s="25"/>
      <c r="R45" s="25"/>
      <c r="S45" s="62"/>
      <c r="T45" s="81" t="str">
        <f>INDEX('Detected Compounds limits'!$B$2:$I$50, MATCH($W45,'Detected Compounds limits'!$B$2:$B$50, 0), MATCH(T$4,'Detected Compounds limits'!$B$2:$I$2,0))</f>
        <v>x</v>
      </c>
      <c r="U45" s="81"/>
      <c r="V45" s="82"/>
      <c r="W45" s="83" t="s">
        <v>44</v>
      </c>
      <c r="X45" s="62"/>
      <c r="Y45" s="81">
        <v>0.04</v>
      </c>
      <c r="Z45" s="81">
        <v>0.04</v>
      </c>
      <c r="AA45" s="81"/>
      <c r="AB45" s="81"/>
      <c r="AC45" s="81">
        <v>0.02</v>
      </c>
      <c r="AD45" s="81">
        <v>0.02</v>
      </c>
      <c r="AE45" s="81">
        <f>INDEX('Detected Compounds limits'!$B$2:$H$50, MATCH($W45,'Detected Compounds limits'!$B$2:$B$50, 0), MATCH(AE$1,'Detected Compounds limits'!$B$2:$H$2,0))</f>
        <v>10</v>
      </c>
      <c r="AF45" s="62"/>
      <c r="AG45" s="81">
        <v>0.04</v>
      </c>
      <c r="AH45" s="81">
        <v>0.04</v>
      </c>
      <c r="AI45" s="81"/>
      <c r="AJ45" s="81"/>
      <c r="AK45" s="81">
        <v>0.02</v>
      </c>
      <c r="AL45" s="81">
        <v>0.02</v>
      </c>
      <c r="AM45" s="81">
        <f>INDEX('Detected Compounds limits'!$B$2:$H$50, MATCH($W45,'Detected Compounds limits'!$B$2:$B$50, 0), MATCH(AM$4,'Detected Compounds limits'!$B$2:$H$2,0))</f>
        <v>21.7</v>
      </c>
      <c r="AN45" s="62"/>
      <c r="AO45" s="81">
        <f>INDEX('Detected Compounds limits'!$B$2:$H$50, MATCH($W45,'Detected Compounds limits'!$B$2:$B$50, 0), MATCH(AO$4,'Detected Compounds limits'!$B$2:$H$2,0))</f>
        <v>0.02</v>
      </c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59" t="s">
        <v>76</v>
      </c>
      <c r="CB45" s="59" t="s">
        <v>76</v>
      </c>
      <c r="CC45" s="59"/>
      <c r="CD45" s="59"/>
      <c r="CE45" s="59" t="s">
        <v>76</v>
      </c>
      <c r="CF45" s="59" t="s">
        <v>76</v>
      </c>
      <c r="CG45" s="62"/>
      <c r="CH45" s="62"/>
      <c r="CI45" s="62"/>
      <c r="CJ45" s="62"/>
      <c r="CK45" s="62"/>
    </row>
    <row r="46" spans="1:89" x14ac:dyDescent="0.25">
      <c r="A46" s="56"/>
      <c r="B46" s="56"/>
      <c r="C46" s="56"/>
      <c r="D46" s="56"/>
      <c r="E46" s="56"/>
      <c r="F46" s="56"/>
      <c r="G46" s="56"/>
      <c r="H46" s="56"/>
      <c r="I46" s="56"/>
      <c r="J46" s="25"/>
      <c r="K46" s="25"/>
      <c r="L46" s="25"/>
      <c r="M46" s="25"/>
      <c r="N46" s="25"/>
      <c r="O46" s="25"/>
      <c r="P46" s="25"/>
      <c r="Q46" s="25"/>
      <c r="R46" s="25"/>
      <c r="S46" s="62"/>
      <c r="T46" s="81" t="str">
        <f>INDEX('Detected Compounds limits'!$B$2:$I$50, MATCH($W46,'Detected Compounds limits'!$B$2:$B$50, 0), MATCH(T$4,'Detected Compounds limits'!$B$2:$I$2,0))</f>
        <v xml:space="preserve"> </v>
      </c>
      <c r="U46" s="81"/>
      <c r="V46" s="82"/>
      <c r="W46" s="83" t="s">
        <v>95</v>
      </c>
      <c r="X46" s="62"/>
      <c r="Y46" s="81"/>
      <c r="Z46" s="81"/>
      <c r="AA46" s="81"/>
      <c r="AB46" s="81"/>
      <c r="AC46" s="81"/>
      <c r="AD46" s="81">
        <v>8.9999999999999993E-3</v>
      </c>
      <c r="AE46" s="81">
        <f>INDEX('Detected Compounds limits'!$B$2:$H$50, MATCH($W46,'Detected Compounds limits'!$B$2:$B$50, 0), MATCH(AE$1,'Detected Compounds limits'!$B$2:$H$2,0))</f>
        <v>0.1</v>
      </c>
      <c r="AF46" s="62"/>
      <c r="AG46" s="81"/>
      <c r="AH46" s="81"/>
      <c r="AI46" s="81"/>
      <c r="AJ46" s="81"/>
      <c r="AK46" s="81"/>
      <c r="AL46" s="81">
        <v>8.9999999999999993E-3</v>
      </c>
      <c r="AM46" s="81">
        <f>INDEX('Detected Compounds limits'!$B$2:$H$50, MATCH($W46,'Detected Compounds limits'!$B$2:$B$50, 0), MATCH(AM$4,'Detected Compounds limits'!$B$2:$H$2,0))</f>
        <v>6.3E-2</v>
      </c>
      <c r="AN46" s="62"/>
      <c r="AO46" s="81">
        <f>INDEX('Detected Compounds limits'!$B$2:$H$50, MATCH($W46,'Detected Compounds limits'!$B$2:$B$50, 0), MATCH(AO$4,'Detected Compounds limits'!$B$2:$H$2,0))</f>
        <v>8.9999999999999993E-3</v>
      </c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59"/>
      <c r="CB46" s="59"/>
      <c r="CC46" s="59"/>
      <c r="CD46" s="59"/>
      <c r="CE46" s="59"/>
      <c r="CF46" s="59" t="s">
        <v>76</v>
      </c>
      <c r="CG46" s="62"/>
      <c r="CH46" s="62"/>
      <c r="CI46" s="62"/>
      <c r="CJ46" s="62"/>
      <c r="CK46" s="62"/>
    </row>
    <row r="47" spans="1:89" x14ac:dyDescent="0.25">
      <c r="A47" s="56"/>
      <c r="B47" s="56"/>
      <c r="C47" s="56"/>
      <c r="D47" s="56"/>
      <c r="E47" s="56"/>
      <c r="F47" s="56"/>
      <c r="G47" s="56"/>
      <c r="H47" s="56"/>
      <c r="I47" s="56"/>
      <c r="J47" s="25"/>
      <c r="K47" s="25"/>
      <c r="L47" s="25"/>
      <c r="M47" s="25"/>
      <c r="N47" s="25"/>
      <c r="O47" s="25"/>
      <c r="P47" s="25"/>
      <c r="Q47" s="25"/>
      <c r="R47" s="25"/>
      <c r="S47" s="62"/>
      <c r="T47" s="81" t="str">
        <f>INDEX('Detected Compounds limits'!$B$2:$I$50, MATCH($W47,'Detected Compounds limits'!$B$2:$B$50, 0), MATCH(T$4,'Detected Compounds limits'!$B$2:$I$2,0))</f>
        <v xml:space="preserve"> </v>
      </c>
      <c r="U47" s="81"/>
      <c r="V47" s="82"/>
      <c r="W47" s="112" t="s">
        <v>51</v>
      </c>
      <c r="X47" s="62"/>
      <c r="Y47" s="81">
        <v>2.9999999999999997E-5</v>
      </c>
      <c r="Z47" s="81">
        <v>4.0000000000000003E-5</v>
      </c>
      <c r="AA47" s="81">
        <v>6.2E-4</v>
      </c>
      <c r="AB47" s="81"/>
      <c r="AC47" s="81">
        <v>4.0000000000000003E-5</v>
      </c>
      <c r="AD47" s="81"/>
      <c r="AE47" s="81">
        <f>INDEX('Detected Compounds limits'!$B$2:$H$50, MATCH($W47,'Detected Compounds limits'!$B$2:$B$50, 0), MATCH(AE$1,'Detected Compounds limits'!$B$2:$H$2,0))</f>
        <v>0.1</v>
      </c>
      <c r="AF47" s="62"/>
      <c r="AG47" s="81">
        <v>2.9999999999999997E-5</v>
      </c>
      <c r="AH47" s="81">
        <v>4.0000000000000003E-5</v>
      </c>
      <c r="AI47" s="81">
        <v>6.2E-4</v>
      </c>
      <c r="AJ47" s="81"/>
      <c r="AK47" s="81">
        <v>4.0000000000000003E-5</v>
      </c>
      <c r="AL47" s="81"/>
      <c r="AM47" s="81">
        <f>INDEX('Detected Compounds limits'!$B$2:$H$50, MATCH($W47,'Detected Compounds limits'!$B$2:$B$50, 0), MATCH(AM$4,'Detected Compounds limits'!$B$2:$H$2,0))</f>
        <v>1.5999999999999999E-5</v>
      </c>
      <c r="AN47" s="62"/>
      <c r="AO47" s="81">
        <f>INDEX('Detected Compounds limits'!$B$2:$H$50, MATCH($W47,'Detected Compounds limits'!$B$2:$B$50, 0), MATCH(AO$4,'Detected Compounds limits'!$B$2:$H$2,0))</f>
        <v>2.0000000000000002E-5</v>
      </c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58"/>
      <c r="CB47" s="58"/>
      <c r="CC47" s="58"/>
      <c r="CD47" s="58"/>
      <c r="CE47" s="58"/>
      <c r="CF47" s="58"/>
      <c r="CG47" s="62"/>
      <c r="CH47" s="62"/>
      <c r="CI47" s="62"/>
      <c r="CJ47" s="62"/>
      <c r="CK47" s="62"/>
    </row>
    <row r="48" spans="1:89" x14ac:dyDescent="0.25">
      <c r="A48" s="56"/>
      <c r="B48" s="56"/>
      <c r="C48" s="56"/>
      <c r="D48" s="56"/>
      <c r="E48" s="56"/>
      <c r="F48" s="56"/>
      <c r="G48" s="56"/>
      <c r="H48" s="56"/>
      <c r="I48" s="56"/>
      <c r="J48" s="25"/>
      <c r="K48" s="25"/>
      <c r="L48" s="25"/>
      <c r="M48" s="25"/>
      <c r="N48" s="25"/>
      <c r="O48" s="25"/>
      <c r="P48" s="25"/>
      <c r="Q48" s="25"/>
      <c r="R48" s="25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0"/>
      <c r="CB48" s="60"/>
      <c r="CC48" s="60"/>
      <c r="CD48" s="60"/>
      <c r="CE48" s="60"/>
      <c r="CF48" s="60"/>
      <c r="CG48" s="62"/>
      <c r="CH48" s="62"/>
      <c r="CI48" s="62"/>
      <c r="CJ48" s="62"/>
      <c r="CK48" s="62"/>
    </row>
    <row r="49" spans="1:89" x14ac:dyDescent="0.25">
      <c r="A49" s="56"/>
      <c r="B49" s="56"/>
      <c r="C49" s="56"/>
      <c r="D49" s="56"/>
      <c r="E49" s="56"/>
      <c r="F49" s="56"/>
      <c r="G49" s="56"/>
      <c r="H49" s="56"/>
      <c r="I49" s="56"/>
      <c r="J49" s="25"/>
      <c r="K49" s="25"/>
      <c r="L49" s="25"/>
      <c r="M49" s="25"/>
      <c r="N49" s="25"/>
      <c r="O49" s="25"/>
      <c r="P49" s="25"/>
      <c r="Q49" s="25"/>
      <c r="R49" s="25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0"/>
      <c r="CB49" s="60"/>
      <c r="CC49" s="60"/>
      <c r="CD49" s="60"/>
      <c r="CE49" s="60"/>
      <c r="CF49" s="60"/>
      <c r="CG49" s="62"/>
      <c r="CH49" s="62"/>
      <c r="CI49" s="62"/>
      <c r="CJ49" s="62"/>
      <c r="CK49" s="62"/>
    </row>
    <row r="50" spans="1:89" x14ac:dyDescent="0.25">
      <c r="A50" s="56"/>
      <c r="B50" s="56"/>
      <c r="C50" s="56"/>
      <c r="D50" s="56"/>
      <c r="E50" s="56"/>
      <c r="F50" s="56"/>
      <c r="G50" s="56"/>
      <c r="H50" s="56"/>
      <c r="I50" s="56"/>
      <c r="J50" s="25"/>
      <c r="K50" s="25"/>
      <c r="L50" s="25"/>
      <c r="M50" s="25"/>
      <c r="N50" s="25"/>
      <c r="O50" s="25"/>
      <c r="P50" s="25"/>
      <c r="Q50" s="25"/>
      <c r="R50" s="25"/>
      <c r="S50" s="62"/>
      <c r="T50" s="62"/>
      <c r="U50" s="62"/>
      <c r="V50" s="62"/>
      <c r="W50" s="62" t="str">
        <f>W26</f>
        <v>Eigental - Riede</v>
      </c>
      <c r="X50" s="62"/>
      <c r="Y50" s="81" t="str">
        <f t="shared" ref="Y50:AD50" si="14">Y27</f>
        <v>04/03</v>
      </c>
      <c r="Z50" s="81" t="str">
        <f t="shared" si="14"/>
        <v>31/03</v>
      </c>
      <c r="AA50" s="81" t="str">
        <f t="shared" si="14"/>
        <v>29/04</v>
      </c>
      <c r="AB50" s="81" t="str">
        <f t="shared" si="14"/>
        <v>25/05</v>
      </c>
      <c r="AC50" s="81" t="str">
        <f t="shared" si="14"/>
        <v>23/06</v>
      </c>
      <c r="AD50" s="81" t="str">
        <f t="shared" si="14"/>
        <v>21/07</v>
      </c>
      <c r="AE50" s="84"/>
      <c r="AF50" s="84"/>
      <c r="AG50" s="81" t="str">
        <f t="shared" ref="AG50:AL50" si="15">AG27</f>
        <v>04/03</v>
      </c>
      <c r="AH50" s="81" t="str">
        <f t="shared" si="15"/>
        <v>31/03</v>
      </c>
      <c r="AI50" s="81" t="str">
        <f t="shared" si="15"/>
        <v>29/04</v>
      </c>
      <c r="AJ50" s="81" t="str">
        <f t="shared" si="15"/>
        <v>25/05</v>
      </c>
      <c r="AK50" s="81" t="str">
        <f t="shared" si="15"/>
        <v>23/06</v>
      </c>
      <c r="AL50" s="81" t="str">
        <f t="shared" si="15"/>
        <v>21/07</v>
      </c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0"/>
      <c r="CB50" s="60"/>
      <c r="CC50" s="60"/>
      <c r="CD50" s="60"/>
      <c r="CE50" s="60"/>
      <c r="CF50" s="60"/>
      <c r="CG50" s="62"/>
      <c r="CH50" s="62"/>
      <c r="CI50" s="62"/>
      <c r="CJ50" s="62"/>
      <c r="CK50" s="62"/>
    </row>
    <row r="51" spans="1:89" x14ac:dyDescent="0.25">
      <c r="A51" s="56"/>
      <c r="B51" s="56"/>
      <c r="C51" s="56"/>
      <c r="D51" s="56"/>
      <c r="E51" s="56"/>
      <c r="F51" s="56"/>
      <c r="G51" s="56"/>
      <c r="H51" s="56"/>
      <c r="I51" s="56"/>
      <c r="J51" s="25"/>
      <c r="K51" s="25"/>
      <c r="L51" s="25"/>
      <c r="M51" s="25"/>
      <c r="N51" s="25"/>
      <c r="O51" s="25"/>
      <c r="P51" s="25"/>
      <c r="Q51" s="25"/>
      <c r="R51" s="25"/>
      <c r="S51" s="62"/>
      <c r="T51" s="62"/>
      <c r="U51" s="62"/>
      <c r="V51" s="62"/>
      <c r="W51" s="50" t="s">
        <v>78</v>
      </c>
      <c r="X51" s="62"/>
      <c r="Y51" s="81">
        <f>SUMPRODUCT(($T28:$T47&lt;&gt;"x")*($V28:$V47&lt;&gt;"x")*(CA28:CA47="&lt;")*(Y28:Y47&gt;$AE28:$AE47))</f>
        <v>0</v>
      </c>
      <c r="Z51" s="81">
        <f>SUMPRODUCT(($T28:$T47&lt;&gt;"x")*($V28:$V47&lt;&gt;"x")*(CB28:CB47="&lt;")*(Z28:Z47&gt;$AE28:$AE47))</f>
        <v>0</v>
      </c>
      <c r="AA51" s="81">
        <f>SUMPRODUCT(($T28:$T47&lt;&gt;"x")*($V28:$V47&lt;&gt;"x")*(CC28:CC47="&lt;")*(AA28:AA47&gt;$AE28:$AE47))</f>
        <v>0</v>
      </c>
      <c r="AB51" s="81">
        <f>SUMPRODUCT(($T28:$T47&lt;&gt;"x")*($V28:$V47&lt;&gt;"x")*(CD28:CD47="&lt;")*(AB28:AB47&gt;$AE28:$AE47))</f>
        <v>0</v>
      </c>
      <c r="AC51" s="81">
        <f>SUMPRODUCT(($T28:$T47&lt;&gt;"x")*($V28:$V47&lt;&gt;"x")*(CE28:CE47="&lt;")*(AC28:AC47&gt;=$AE28:$AE47))</f>
        <v>1</v>
      </c>
      <c r="AD51" s="81">
        <f>SUMPRODUCT(($T28:$T47&lt;&gt;"x")*($V28:$V47&lt;&gt;"x")*(CF28:CF47="&lt;")*(AD28:AD47&gt;=$AE28:$AE47))</f>
        <v>0</v>
      </c>
      <c r="AE51" s="62"/>
      <c r="AF51" s="62"/>
      <c r="AG51" s="81">
        <f t="shared" ref="AG51:AL51" si="16">SUMPRODUCT(($T28:$T47&lt;&gt;"x")*($V28:$V47&lt;&gt;"x")*(CA28:CA47="&lt;")*(AG28:AG47&gt;$AM28:$AM47))</f>
        <v>0</v>
      </c>
      <c r="AH51" s="81">
        <f t="shared" si="16"/>
        <v>0</v>
      </c>
      <c r="AI51" s="81">
        <f t="shared" si="16"/>
        <v>0</v>
      </c>
      <c r="AJ51" s="81">
        <f t="shared" si="16"/>
        <v>0</v>
      </c>
      <c r="AK51" s="81">
        <f t="shared" si="16"/>
        <v>1</v>
      </c>
      <c r="AL51" s="81">
        <f t="shared" si="16"/>
        <v>0</v>
      </c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0"/>
      <c r="CB51" s="60"/>
      <c r="CC51" s="60"/>
      <c r="CD51" s="60"/>
      <c r="CE51" s="60"/>
      <c r="CF51" s="60"/>
      <c r="CG51" s="62"/>
      <c r="CH51" s="62"/>
      <c r="CI51" s="62"/>
      <c r="CJ51" s="62"/>
      <c r="CK51" s="62"/>
    </row>
    <row r="52" spans="1:89" x14ac:dyDescent="0.25">
      <c r="A52" s="56"/>
      <c r="B52" s="56"/>
      <c r="C52" s="56"/>
      <c r="D52" s="56"/>
      <c r="E52" s="56"/>
      <c r="F52" s="56"/>
      <c r="G52" s="56"/>
      <c r="H52" s="56"/>
      <c r="I52" s="56"/>
      <c r="J52" s="25"/>
      <c r="K52" s="25"/>
      <c r="L52" s="25"/>
      <c r="M52" s="25"/>
      <c r="N52" s="25"/>
      <c r="O52" s="25"/>
      <c r="P52" s="25"/>
      <c r="Q52" s="25"/>
      <c r="R52" s="25"/>
      <c r="S52" s="62"/>
      <c r="T52" s="62"/>
      <c r="U52" s="62"/>
      <c r="V52" s="62"/>
      <c r="W52" s="51" t="s">
        <v>72</v>
      </c>
      <c r="X52" s="62"/>
      <c r="Y52" s="81">
        <f t="shared" ref="Y52:AD52" si="17">SUMPRODUCT(($T28:$T47&lt;&gt;"x")*($V28:$V47&lt;&gt;"x")*(CA28:CA47&lt;&gt;"&lt;")*(Y28:Y47&gt;$AE28:$AE47))</f>
        <v>2</v>
      </c>
      <c r="Z52" s="81">
        <f t="shared" si="17"/>
        <v>2</v>
      </c>
      <c r="AA52" s="81">
        <f t="shared" si="17"/>
        <v>1</v>
      </c>
      <c r="AB52" s="81">
        <f t="shared" si="17"/>
        <v>2</v>
      </c>
      <c r="AC52" s="81">
        <f t="shared" si="17"/>
        <v>2</v>
      </c>
      <c r="AD52" s="81">
        <f t="shared" si="17"/>
        <v>3</v>
      </c>
      <c r="AE52" s="62"/>
      <c r="AF52" s="62"/>
      <c r="AG52" s="81">
        <f t="shared" ref="AG52:AL52" si="18">SUMPRODUCT(($T28:$T47&lt;&gt;"x")*($V28:$V47&lt;&gt;"x")*(CA28:CA47&lt;&gt;"&lt;")*(AG28:AG47&gt;$AM28:$AM47))</f>
        <v>4</v>
      </c>
      <c r="AH52" s="81">
        <f t="shared" si="18"/>
        <v>4</v>
      </c>
      <c r="AI52" s="81">
        <f t="shared" si="18"/>
        <v>2</v>
      </c>
      <c r="AJ52" s="81">
        <f t="shared" si="18"/>
        <v>2</v>
      </c>
      <c r="AK52" s="81">
        <f t="shared" si="18"/>
        <v>4</v>
      </c>
      <c r="AL52" s="81">
        <f t="shared" si="18"/>
        <v>3</v>
      </c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0"/>
      <c r="CB52" s="60"/>
      <c r="CC52" s="60"/>
      <c r="CD52" s="60"/>
      <c r="CE52" s="60"/>
      <c r="CF52" s="60"/>
      <c r="CG52" s="62"/>
      <c r="CH52" s="62"/>
      <c r="CI52" s="62"/>
      <c r="CJ52" s="62"/>
      <c r="CK52" s="62"/>
    </row>
    <row r="53" spans="1:89" x14ac:dyDescent="0.25">
      <c r="A53" s="56"/>
      <c r="B53" s="56"/>
      <c r="C53" s="56"/>
      <c r="D53" s="56"/>
      <c r="E53" s="56"/>
      <c r="F53" s="56"/>
      <c r="G53" s="56"/>
      <c r="H53" s="56"/>
      <c r="I53" s="56"/>
      <c r="J53" s="25"/>
      <c r="K53" s="25"/>
      <c r="L53" s="25"/>
      <c r="M53" s="25"/>
      <c r="N53" s="25"/>
      <c r="O53" s="25"/>
      <c r="P53" s="25"/>
      <c r="Q53" s="25"/>
      <c r="R53" s="25"/>
      <c r="S53" s="62"/>
      <c r="T53" s="62"/>
      <c r="U53" s="62"/>
      <c r="V53" s="62"/>
      <c r="W53" s="28" t="s">
        <v>77</v>
      </c>
      <c r="X53" s="62"/>
      <c r="Y53" s="81">
        <f t="shared" ref="Y53:AD53" si="19">SUMPRODUCT((Y28:Y47&gt;=$AO28:$AO47)*($T28:$T47&lt;&gt;"x")*($V28:$V47&lt;&gt;"x")*(CA28:CA47&lt;&gt;"&lt;")*(Y28:Y47&lt;=$AE28:$AE47))</f>
        <v>2</v>
      </c>
      <c r="Z53" s="81">
        <f t="shared" si="19"/>
        <v>3</v>
      </c>
      <c r="AA53" s="81">
        <f t="shared" si="19"/>
        <v>3</v>
      </c>
      <c r="AB53" s="81">
        <f t="shared" si="19"/>
        <v>1</v>
      </c>
      <c r="AC53" s="81">
        <f t="shared" si="19"/>
        <v>5</v>
      </c>
      <c r="AD53" s="81">
        <f t="shared" si="19"/>
        <v>1</v>
      </c>
      <c r="AE53" s="62"/>
      <c r="AF53" s="62"/>
      <c r="AG53" s="81">
        <f t="shared" ref="AG53:AL53" si="20">SUMPRODUCT((AG28:AG47&gt;=$AO28:$AO47)*($T28:$T47&lt;&gt;"x")*($V28:$V47&lt;&gt;"x")*(CA28:CA47&lt;&gt;"&lt;")*(AG28:AG47&lt;=$AM28:$AM47))</f>
        <v>0</v>
      </c>
      <c r="AH53" s="81">
        <f t="shared" si="20"/>
        <v>1</v>
      </c>
      <c r="AI53" s="81">
        <f t="shared" si="20"/>
        <v>2</v>
      </c>
      <c r="AJ53" s="81">
        <f t="shared" si="20"/>
        <v>1</v>
      </c>
      <c r="AK53" s="81">
        <f t="shared" si="20"/>
        <v>3</v>
      </c>
      <c r="AL53" s="81">
        <f t="shared" si="20"/>
        <v>1</v>
      </c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0"/>
      <c r="CB53" s="60"/>
      <c r="CC53" s="60"/>
      <c r="CD53" s="60"/>
      <c r="CE53" s="60"/>
      <c r="CF53" s="60"/>
      <c r="CG53" s="62"/>
      <c r="CH53" s="62"/>
      <c r="CI53" s="62"/>
      <c r="CJ53" s="62"/>
      <c r="CK53" s="62"/>
    </row>
    <row r="54" spans="1:89" x14ac:dyDescent="0.25">
      <c r="A54" s="56"/>
      <c r="B54" s="56"/>
      <c r="C54" s="56"/>
      <c r="D54" s="56"/>
      <c r="E54" s="56"/>
      <c r="F54" s="56"/>
      <c r="G54" s="56"/>
      <c r="H54" s="56"/>
      <c r="I54" s="56"/>
      <c r="J54" s="25"/>
      <c r="K54" s="25"/>
      <c r="L54" s="25"/>
      <c r="M54" s="25"/>
      <c r="N54" s="25"/>
      <c r="O54" s="25"/>
      <c r="P54" s="25"/>
      <c r="Q54" s="25"/>
      <c r="R54" s="25"/>
      <c r="S54" s="62"/>
      <c r="T54" s="62"/>
      <c r="U54" s="62"/>
      <c r="V54" s="62"/>
      <c r="W54" s="25" t="s">
        <v>73</v>
      </c>
      <c r="X54" s="62"/>
      <c r="Y54" s="100">
        <f t="shared" ref="Y54:AD54" si="21">SUMPRODUCT(($T28:$T47&lt;&gt;"x")*($V28:$V47&lt;&gt;"x")*(Y28:Y47&gt;0)*(CA28:CA47="&lt;")*(Y28:Y47&lt;=$AE28:$AE47))</f>
        <v>0</v>
      </c>
      <c r="Z54" s="100">
        <f t="shared" si="21"/>
        <v>0</v>
      </c>
      <c r="AA54" s="100">
        <f t="shared" si="21"/>
        <v>1</v>
      </c>
      <c r="AB54" s="100">
        <f t="shared" si="21"/>
        <v>0</v>
      </c>
      <c r="AC54" s="100">
        <f t="shared" si="21"/>
        <v>0</v>
      </c>
      <c r="AD54" s="100">
        <f t="shared" si="21"/>
        <v>2</v>
      </c>
      <c r="AE54" s="62"/>
      <c r="AF54" s="62"/>
      <c r="AG54" s="100">
        <f t="shared" ref="AG54:AL54" si="22">SUMPRODUCT(($T28:$T47&lt;&gt;"x")*($V28:$V47&lt;&gt;"x")*(AG28:AG47&gt;0)*(CA28:CA47="&lt;")*(AG28:AG47&lt;=$AM28:$AM47))</f>
        <v>0</v>
      </c>
      <c r="AH54" s="100">
        <f t="shared" si="22"/>
        <v>0</v>
      </c>
      <c r="AI54" s="100">
        <f t="shared" si="22"/>
        <v>1</v>
      </c>
      <c r="AJ54" s="100">
        <f t="shared" si="22"/>
        <v>0</v>
      </c>
      <c r="AK54" s="100">
        <f t="shared" si="22"/>
        <v>0</v>
      </c>
      <c r="AL54" s="100">
        <f t="shared" si="22"/>
        <v>2</v>
      </c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0"/>
      <c r="CB54" s="60"/>
      <c r="CC54" s="60"/>
      <c r="CD54" s="60"/>
      <c r="CE54" s="60"/>
      <c r="CF54" s="60"/>
      <c r="CG54" s="62"/>
      <c r="CH54" s="62"/>
      <c r="CI54" s="62"/>
      <c r="CJ54" s="62"/>
      <c r="CK54" s="62"/>
    </row>
    <row r="55" spans="1:89" x14ac:dyDescent="0.25">
      <c r="A55" s="56"/>
      <c r="B55" s="56"/>
      <c r="C55" s="56"/>
      <c r="D55" s="56"/>
      <c r="E55" s="56"/>
      <c r="F55" s="56"/>
      <c r="G55" s="56"/>
      <c r="H55" s="56"/>
      <c r="I55" s="56"/>
      <c r="J55" s="25"/>
      <c r="K55" s="25"/>
      <c r="L55" s="25"/>
      <c r="M55" s="25"/>
      <c r="N55" s="25"/>
      <c r="O55" s="25"/>
      <c r="P55" s="25"/>
      <c r="Q55" s="25"/>
      <c r="R55" s="25"/>
      <c r="S55" s="62"/>
      <c r="T55" s="62"/>
      <c r="U55" s="62"/>
      <c r="V55" s="62"/>
      <c r="W55" s="26" t="s">
        <v>69</v>
      </c>
      <c r="X55" s="62"/>
      <c r="Y55" s="81">
        <f t="shared" ref="Y55:AD55" si="23">SUMPRODUCT(($T28:$T47="x")*(Y28:Y47&gt;0))</f>
        <v>4</v>
      </c>
      <c r="Z55" s="81">
        <f t="shared" si="23"/>
        <v>3</v>
      </c>
      <c r="AA55" s="81">
        <f t="shared" si="23"/>
        <v>2</v>
      </c>
      <c r="AB55" s="81">
        <f t="shared" si="23"/>
        <v>2</v>
      </c>
      <c r="AC55" s="81">
        <f t="shared" si="23"/>
        <v>3</v>
      </c>
      <c r="AD55" s="81">
        <f t="shared" si="23"/>
        <v>4</v>
      </c>
      <c r="AE55" s="62"/>
      <c r="AF55" s="62"/>
      <c r="AG55" s="81">
        <f>SUMPRODUCT(($T28:$T47="x")*(AG28:AG47&gt;0))</f>
        <v>4</v>
      </c>
      <c r="AH55" s="81">
        <f t="shared" ref="AH55:AL55" si="24">SUMPRODUCT(($T28:$T47="x")*(AH28:AH47&gt;0))</f>
        <v>3</v>
      </c>
      <c r="AI55" s="81">
        <f t="shared" si="24"/>
        <v>2</v>
      </c>
      <c r="AJ55" s="81">
        <f t="shared" si="24"/>
        <v>2</v>
      </c>
      <c r="AK55" s="81">
        <f t="shared" si="24"/>
        <v>3</v>
      </c>
      <c r="AL55" s="81">
        <f t="shared" si="24"/>
        <v>4</v>
      </c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0"/>
      <c r="CB55" s="60"/>
      <c r="CC55" s="60"/>
      <c r="CD55" s="60"/>
      <c r="CE55" s="60"/>
      <c r="CF55" s="60"/>
      <c r="CG55" s="62"/>
      <c r="CH55" s="62"/>
      <c r="CI55" s="62"/>
      <c r="CJ55" s="62"/>
      <c r="CK55" s="62"/>
    </row>
    <row r="56" spans="1:89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25"/>
      <c r="K56" s="25"/>
      <c r="L56" s="25"/>
      <c r="M56" s="25"/>
      <c r="N56" s="25"/>
      <c r="O56" s="25"/>
      <c r="P56" s="25"/>
      <c r="Q56" s="25"/>
      <c r="R56" s="25"/>
      <c r="S56" s="62"/>
      <c r="T56" s="62"/>
      <c r="U56" s="62"/>
      <c r="V56" s="62"/>
      <c r="W56" s="27" t="s">
        <v>185</v>
      </c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0"/>
      <c r="CB56" s="60"/>
      <c r="CC56" s="60"/>
      <c r="CD56" s="60"/>
      <c r="CE56" s="60"/>
      <c r="CF56" s="60"/>
      <c r="CG56" s="62"/>
      <c r="CH56" s="62"/>
      <c r="CI56" s="62"/>
      <c r="CJ56" s="62"/>
      <c r="CK56" s="62"/>
    </row>
    <row r="57" spans="1:89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25"/>
      <c r="K57" s="25"/>
      <c r="L57" s="25"/>
      <c r="M57" s="25"/>
      <c r="N57" s="25"/>
      <c r="O57" s="25"/>
      <c r="P57" s="25"/>
      <c r="Q57" s="25"/>
      <c r="R57" s="25"/>
      <c r="S57" s="62"/>
      <c r="T57" s="62"/>
      <c r="U57" s="62"/>
      <c r="V57" s="62"/>
      <c r="W57" s="62" t="s">
        <v>186</v>
      </c>
      <c r="X57" s="62"/>
      <c r="Y57" s="84">
        <f t="shared" ref="Y57:AD57" si="25">SUM(Y51:Y55)</f>
        <v>8</v>
      </c>
      <c r="Z57" s="84">
        <f t="shared" si="25"/>
        <v>8</v>
      </c>
      <c r="AA57" s="84">
        <f t="shared" si="25"/>
        <v>7</v>
      </c>
      <c r="AB57" s="84">
        <f t="shared" si="25"/>
        <v>5</v>
      </c>
      <c r="AC57" s="84">
        <f t="shared" si="25"/>
        <v>11</v>
      </c>
      <c r="AD57" s="84">
        <f t="shared" si="25"/>
        <v>10</v>
      </c>
      <c r="AE57" s="62"/>
      <c r="AF57" s="62"/>
      <c r="AG57" s="84">
        <f t="shared" ref="AG57:AL57" si="26">SUM(AG51:AG55)</f>
        <v>8</v>
      </c>
      <c r="AH57" s="84">
        <f t="shared" si="26"/>
        <v>8</v>
      </c>
      <c r="AI57" s="84">
        <f t="shared" si="26"/>
        <v>7</v>
      </c>
      <c r="AJ57" s="84">
        <f t="shared" si="26"/>
        <v>5</v>
      </c>
      <c r="AK57" s="84">
        <f t="shared" si="26"/>
        <v>11</v>
      </c>
      <c r="AL57" s="84">
        <f t="shared" si="26"/>
        <v>10</v>
      </c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0"/>
      <c r="CB57" s="60"/>
      <c r="CC57" s="60"/>
      <c r="CD57" s="60"/>
      <c r="CE57" s="60"/>
      <c r="CF57" s="60"/>
      <c r="CG57" s="62"/>
      <c r="CH57" s="62"/>
      <c r="CI57" s="62"/>
      <c r="CJ57" s="62"/>
      <c r="CK57" s="62"/>
    </row>
    <row r="58" spans="1:89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25"/>
      <c r="K58" s="25"/>
      <c r="L58" s="25"/>
      <c r="M58" s="25"/>
      <c r="N58" s="25"/>
      <c r="O58" s="25"/>
      <c r="P58" s="25"/>
      <c r="Q58" s="25"/>
      <c r="R58" s="25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0"/>
      <c r="CB58" s="60"/>
      <c r="CC58" s="60"/>
      <c r="CD58" s="60"/>
      <c r="CE58" s="60"/>
      <c r="CF58" s="60"/>
      <c r="CG58" s="62"/>
      <c r="CH58" s="62"/>
      <c r="CI58" s="62"/>
      <c r="CJ58" s="62"/>
      <c r="CK58" s="62"/>
    </row>
    <row r="59" spans="1:89" x14ac:dyDescent="0.25">
      <c r="A59" s="56"/>
      <c r="B59" s="56"/>
      <c r="C59" s="56"/>
      <c r="D59" s="56"/>
      <c r="E59" s="56"/>
      <c r="F59" s="56"/>
      <c r="G59" s="56"/>
      <c r="H59" s="56"/>
      <c r="I59" s="56"/>
      <c r="J59" s="25"/>
      <c r="K59" s="25"/>
      <c r="L59" s="25"/>
      <c r="M59" s="25"/>
      <c r="N59" s="25"/>
      <c r="O59" s="25"/>
      <c r="P59" s="25"/>
      <c r="Q59" s="25"/>
      <c r="R59" s="25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0"/>
      <c r="CB59" s="60"/>
      <c r="CC59" s="60"/>
      <c r="CD59" s="60"/>
      <c r="CE59" s="60"/>
      <c r="CF59" s="60"/>
      <c r="CG59" s="62"/>
      <c r="CH59" s="62"/>
      <c r="CI59" s="62"/>
      <c r="CJ59" s="62"/>
      <c r="CK59" s="62"/>
    </row>
    <row r="60" spans="1:89" x14ac:dyDescent="0.25">
      <c r="A60" s="56"/>
      <c r="B60" s="56"/>
      <c r="C60" s="56"/>
      <c r="D60" s="56"/>
      <c r="E60" s="56"/>
      <c r="F60" s="56"/>
      <c r="G60" s="56"/>
      <c r="H60" s="56"/>
      <c r="I60" s="56"/>
      <c r="J60" s="25"/>
      <c r="K60" s="25"/>
      <c r="L60" s="25"/>
      <c r="M60" s="25"/>
      <c r="N60" s="25"/>
      <c r="O60" s="25"/>
      <c r="P60" s="25"/>
      <c r="Q60" s="25"/>
      <c r="R60" s="25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0"/>
      <c r="CB60" s="60"/>
      <c r="CC60" s="60"/>
      <c r="CD60" s="60"/>
      <c r="CE60" s="60"/>
      <c r="CF60" s="60"/>
      <c r="CG60" s="62"/>
      <c r="CH60" s="62"/>
      <c r="CI60" s="62"/>
      <c r="CJ60" s="62"/>
      <c r="CK60" s="62"/>
    </row>
    <row r="61" spans="1:89" ht="26.25" x14ac:dyDescent="0.4">
      <c r="A61" s="56"/>
      <c r="B61" s="56"/>
      <c r="C61" s="56"/>
      <c r="D61" s="56"/>
      <c r="E61" s="56"/>
      <c r="F61" s="56"/>
      <c r="G61" s="56"/>
      <c r="H61" s="56"/>
      <c r="I61" s="56"/>
      <c r="J61" s="25"/>
      <c r="K61" s="25"/>
      <c r="L61" s="25"/>
      <c r="M61" s="25"/>
      <c r="N61" s="25"/>
      <c r="O61" s="25"/>
      <c r="P61" s="25"/>
      <c r="Q61" s="25"/>
      <c r="R61" s="25"/>
      <c r="S61" s="62"/>
      <c r="T61" s="102"/>
      <c r="U61" s="62" t="s">
        <v>226</v>
      </c>
      <c r="V61" s="62"/>
      <c r="W61" s="75" t="s">
        <v>161</v>
      </c>
      <c r="X61" s="62"/>
      <c r="Y61" s="76"/>
      <c r="Z61" s="76"/>
      <c r="AA61" s="76"/>
      <c r="AB61" s="76"/>
      <c r="AC61" s="76"/>
      <c r="AD61" s="101" t="s">
        <v>62</v>
      </c>
      <c r="AE61" s="62"/>
      <c r="AF61" s="62"/>
      <c r="AG61" s="76"/>
      <c r="AH61" s="76"/>
      <c r="AI61" s="76"/>
      <c r="AJ61" s="76"/>
      <c r="AK61" s="76"/>
      <c r="AL61" s="101" t="s">
        <v>62</v>
      </c>
      <c r="AM61" s="62"/>
      <c r="AN61" s="62"/>
      <c r="AO61" s="97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0"/>
      <c r="CB61" s="60"/>
      <c r="CC61" s="60"/>
      <c r="CD61" s="60"/>
      <c r="CE61" s="60"/>
      <c r="CF61" s="60"/>
      <c r="CG61" s="62"/>
      <c r="CH61" s="62"/>
      <c r="CI61" s="62"/>
      <c r="CJ61" s="62"/>
      <c r="CK61" s="62"/>
    </row>
    <row r="62" spans="1:89" ht="30" x14ac:dyDescent="0.25">
      <c r="A62" s="56"/>
      <c r="B62" s="56"/>
      <c r="C62" s="56"/>
      <c r="D62" s="56"/>
      <c r="E62" s="56"/>
      <c r="F62" s="56"/>
      <c r="G62" s="56"/>
      <c r="H62" s="56"/>
      <c r="I62" s="56"/>
      <c r="J62" s="25"/>
      <c r="K62" s="25"/>
      <c r="L62" s="25"/>
      <c r="M62" s="25"/>
      <c r="N62" s="25"/>
      <c r="O62" s="25"/>
      <c r="P62" s="25"/>
      <c r="Q62" s="25"/>
      <c r="R62" s="25"/>
      <c r="S62" s="62"/>
      <c r="T62" s="73" t="s">
        <v>69</v>
      </c>
      <c r="U62" s="109" t="s">
        <v>64</v>
      </c>
      <c r="V62" s="110" t="s">
        <v>63</v>
      </c>
      <c r="W62" s="78" t="s">
        <v>60</v>
      </c>
      <c r="X62" s="62"/>
      <c r="Y62" s="107" t="s">
        <v>229</v>
      </c>
      <c r="Z62" s="107" t="s">
        <v>230</v>
      </c>
      <c r="AA62" s="107" t="s">
        <v>231</v>
      </c>
      <c r="AB62" s="107" t="s">
        <v>232</v>
      </c>
      <c r="AC62" s="107" t="s">
        <v>233</v>
      </c>
      <c r="AD62" s="107" t="s">
        <v>234</v>
      </c>
      <c r="AE62" s="98" t="str">
        <f>$AE$1</f>
        <v>GSchV_limits</v>
      </c>
      <c r="AF62" s="62"/>
      <c r="AG62" s="107" t="s">
        <v>229</v>
      </c>
      <c r="AH62" s="107" t="s">
        <v>230</v>
      </c>
      <c r="AI62" s="107" t="s">
        <v>231</v>
      </c>
      <c r="AJ62" s="107" t="s">
        <v>232</v>
      </c>
      <c r="AK62" s="107" t="s">
        <v>233</v>
      </c>
      <c r="AL62" s="107" t="s">
        <v>234</v>
      </c>
      <c r="AM62" s="108" t="s">
        <v>4</v>
      </c>
      <c r="AN62" s="62"/>
      <c r="AO62" s="79" t="s">
        <v>2</v>
      </c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58">
        <v>3</v>
      </c>
      <c r="CB62" s="58">
        <v>3</v>
      </c>
      <c r="CC62" s="58">
        <v>4</v>
      </c>
      <c r="CD62" s="58">
        <v>5</v>
      </c>
      <c r="CE62" s="58">
        <v>6</v>
      </c>
      <c r="CF62" s="58">
        <v>7</v>
      </c>
      <c r="CG62" s="62"/>
      <c r="CH62" s="62"/>
      <c r="CI62" s="62"/>
      <c r="CJ62" s="62"/>
      <c r="CK62" s="62"/>
    </row>
    <row r="63" spans="1:89" x14ac:dyDescent="0.25">
      <c r="A63" s="56"/>
      <c r="B63" s="56"/>
      <c r="C63" s="56"/>
      <c r="D63" s="56"/>
      <c r="E63" s="56"/>
      <c r="F63" s="56"/>
      <c r="G63" s="56"/>
      <c r="H63" s="56"/>
      <c r="I63" s="56"/>
      <c r="J63" s="25"/>
      <c r="K63" s="25"/>
      <c r="L63" s="25"/>
      <c r="M63" s="25"/>
      <c r="N63" s="25"/>
      <c r="O63" s="25"/>
      <c r="P63" s="25"/>
      <c r="Q63" s="25"/>
      <c r="R63" s="25"/>
      <c r="S63" s="62"/>
      <c r="T63" s="81" t="str">
        <f>INDEX('Detected Compounds limits'!$B$2:$I$50, MATCH($W63,'Detected Compounds limits'!$B$2:$B$50, 0), MATCH(T$4,'Detected Compounds limits'!$B$2:$I$2,0))</f>
        <v>x</v>
      </c>
      <c r="U63" s="81"/>
      <c r="V63" s="82"/>
      <c r="W63" s="83" t="s">
        <v>88</v>
      </c>
      <c r="X63" s="62"/>
      <c r="Y63" s="81"/>
      <c r="Z63" s="81"/>
      <c r="AA63" s="81"/>
      <c r="AB63" s="81"/>
      <c r="AC63" s="81"/>
      <c r="AD63" s="81">
        <v>0.02</v>
      </c>
      <c r="AE63" s="81">
        <f>INDEX('Detected Compounds limits'!$B$2:$H$50, MATCH($W63,'Detected Compounds limits'!$B$2:$B$50, 0), MATCH(AE$1,'Detected Compounds limits'!$B$2:$H$2,0))</f>
        <v>10</v>
      </c>
      <c r="AF63" s="62"/>
      <c r="AG63" s="81"/>
      <c r="AH63" s="81"/>
      <c r="AI63" s="81"/>
      <c r="AJ63" s="81"/>
      <c r="AK63" s="81"/>
      <c r="AL63" s="81">
        <v>0.02</v>
      </c>
      <c r="AM63" s="81">
        <f>INDEX('Detected Compounds limits'!$B$2:$H$50, MATCH($W63,'Detected Compounds limits'!$B$2:$B$50, 0), MATCH(AM$4,'Detected Compounds limits'!$B$2:$H$2,0))</f>
        <v>10</v>
      </c>
      <c r="AN63" s="62"/>
      <c r="AO63" s="81">
        <f>INDEX('Detected Compounds limits'!$B$2:$H$50, MATCH($W63,'Detected Compounds limits'!$B$2:$B$50, 0), MATCH(AO$4,'Detected Compounds limits'!$B$2:$H$2,0))</f>
        <v>0.02</v>
      </c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59"/>
      <c r="CB63" s="59"/>
      <c r="CC63" s="59"/>
      <c r="CD63" s="59"/>
      <c r="CE63" s="59"/>
      <c r="CF63" s="59" t="s">
        <v>76</v>
      </c>
      <c r="CG63" s="62"/>
      <c r="CH63" s="62"/>
      <c r="CI63" s="62"/>
      <c r="CJ63" s="62"/>
      <c r="CK63" s="62"/>
    </row>
    <row r="64" spans="1:89" x14ac:dyDescent="0.25">
      <c r="A64" s="56"/>
      <c r="B64" s="56"/>
      <c r="C64" s="56"/>
      <c r="D64" s="56"/>
      <c r="E64" s="56"/>
      <c r="F64" s="56"/>
      <c r="G64" s="56"/>
      <c r="H64" s="56"/>
      <c r="I64" s="56"/>
      <c r="J64" s="25"/>
      <c r="K64" s="25"/>
      <c r="L64" s="25"/>
      <c r="M64" s="25"/>
      <c r="N64" s="25"/>
      <c r="O64" s="25"/>
      <c r="P64" s="25"/>
      <c r="Q64" s="25"/>
      <c r="R64" s="25"/>
      <c r="S64" s="62"/>
      <c r="T64" s="81" t="str">
        <f>INDEX('Detected Compounds limits'!$B$2:$I$50, MATCH($W64,'Detected Compounds limits'!$B$2:$B$50, 0), MATCH(T$4,'Detected Compounds limits'!$B$2:$I$2,0))</f>
        <v xml:space="preserve"> </v>
      </c>
      <c r="U64" s="81" t="s">
        <v>65</v>
      </c>
      <c r="V64" s="82" t="s">
        <v>65</v>
      </c>
      <c r="W64" s="83" t="s">
        <v>90</v>
      </c>
      <c r="X64" s="62"/>
      <c r="Y64" s="81">
        <v>0.04</v>
      </c>
      <c r="Z64" s="81"/>
      <c r="AA64" s="81"/>
      <c r="AB64" s="81"/>
      <c r="AC64" s="81"/>
      <c r="AD64" s="81"/>
      <c r="AE64" s="81">
        <f>INDEX('Detected Compounds limits'!$B$2:$H$50, MATCH($W64,'Detected Compounds limits'!$B$2:$B$50, 0), MATCH(AE$1,'Detected Compounds limits'!$B$2:$H$2,0))</f>
        <v>0.18</v>
      </c>
      <c r="AF64" s="62"/>
      <c r="AG64" s="81">
        <v>0.04</v>
      </c>
      <c r="AH64" s="81"/>
      <c r="AI64" s="81"/>
      <c r="AJ64" s="81"/>
      <c r="AK64" s="81"/>
      <c r="AL64" s="81"/>
      <c r="AM64" s="81">
        <f>INDEX('Detected Compounds limits'!$B$2:$H$50, MATCH($W64,'Detected Compounds limits'!$B$2:$B$50, 0), MATCH(AM$4,'Detected Compounds limits'!$B$2:$H$2,0))</f>
        <v>1.9E-2</v>
      </c>
      <c r="AN64" s="62"/>
      <c r="AO64" s="81">
        <f>INDEX('Detected Compounds limits'!$B$2:$H$50, MATCH($W64,'Detected Compounds limits'!$B$2:$B$50, 0), MATCH(AO$4,'Detected Compounds limits'!$B$2:$H$2,0))</f>
        <v>0.04</v>
      </c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59" t="s">
        <v>76</v>
      </c>
      <c r="CB64" s="59"/>
      <c r="CC64" s="59"/>
      <c r="CD64" s="59"/>
      <c r="CE64" s="59"/>
      <c r="CF64" s="59"/>
      <c r="CG64" s="62"/>
      <c r="CH64" s="62"/>
      <c r="CI64" s="62"/>
      <c r="CJ64" s="62"/>
      <c r="CK64" s="62"/>
    </row>
    <row r="65" spans="1:89" x14ac:dyDescent="0.25">
      <c r="A65" s="56"/>
      <c r="B65" s="56"/>
      <c r="C65" s="56"/>
      <c r="D65" s="56"/>
      <c r="E65" s="56"/>
      <c r="F65" s="56"/>
      <c r="G65" s="56"/>
      <c r="H65" s="56"/>
      <c r="I65" s="56"/>
      <c r="J65" s="25"/>
      <c r="K65" s="25"/>
      <c r="L65" s="25"/>
      <c r="M65" s="25"/>
      <c r="N65" s="25"/>
      <c r="O65" s="25"/>
      <c r="P65" s="25"/>
      <c r="Q65" s="25"/>
      <c r="R65" s="25"/>
      <c r="S65" s="62"/>
      <c r="T65" s="81" t="str">
        <f>INDEX('Detected Compounds limits'!$B$2:$I$50, MATCH($W65,'Detected Compounds limits'!$B$2:$B$50, 0), MATCH(T$4,'Detected Compounds limits'!$B$2:$I$2,0))</f>
        <v xml:space="preserve"> </v>
      </c>
      <c r="U65" s="81"/>
      <c r="V65" s="82"/>
      <c r="W65" s="83" t="s">
        <v>9</v>
      </c>
      <c r="X65" s="62"/>
      <c r="Y65" s="81"/>
      <c r="Z65" s="81">
        <v>0.185</v>
      </c>
      <c r="AA65" s="81">
        <v>0.155</v>
      </c>
      <c r="AB65" s="81">
        <v>0.11600000000000001</v>
      </c>
      <c r="AC65" s="81">
        <v>7.0000000000000007E-2</v>
      </c>
      <c r="AD65" s="81">
        <v>4.7E-2</v>
      </c>
      <c r="AE65" s="81">
        <f>INDEX('Detected Compounds limits'!$B$2:$H$50, MATCH($W65,'Detected Compounds limits'!$B$2:$B$50, 0), MATCH(AE$1,'Detected Compounds limits'!$B$2:$H$2,0))</f>
        <v>0.1</v>
      </c>
      <c r="AF65" s="62"/>
      <c r="AG65" s="81"/>
      <c r="AH65" s="81">
        <v>0.185</v>
      </c>
      <c r="AI65" s="81">
        <v>0.155</v>
      </c>
      <c r="AJ65" s="81">
        <v>0.11600000000000001</v>
      </c>
      <c r="AK65" s="81">
        <v>7.0000000000000007E-2</v>
      </c>
      <c r="AL65" s="81">
        <v>4.7E-2</v>
      </c>
      <c r="AM65" s="81">
        <f>INDEX('Detected Compounds limits'!$B$2:$H$50, MATCH($W65,'Detected Compounds limits'!$B$2:$B$50, 0), MATCH(AM$4,'Detected Compounds limits'!$B$2:$H$2,0))</f>
        <v>270</v>
      </c>
      <c r="AN65" s="62"/>
      <c r="AO65" s="81">
        <f>INDEX('Detected Compounds limits'!$B$2:$H$50, MATCH($W65,'Detected Compounds limits'!$B$2:$B$50, 0), MATCH(AO$4,'Detected Compounds limits'!$B$2:$H$2,0))</f>
        <v>0.02</v>
      </c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59"/>
      <c r="CB65" s="59"/>
      <c r="CC65" s="59"/>
      <c r="CD65" s="59"/>
      <c r="CE65" s="59"/>
      <c r="CF65" s="59"/>
      <c r="CG65" s="62"/>
      <c r="CH65" s="62"/>
      <c r="CI65" s="62"/>
      <c r="CJ65" s="62"/>
      <c r="CK65" s="62"/>
    </row>
    <row r="66" spans="1:89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25"/>
      <c r="K66" s="25"/>
      <c r="L66" s="25"/>
      <c r="M66" s="25"/>
      <c r="N66" s="25"/>
      <c r="O66" s="25"/>
      <c r="P66" s="25"/>
      <c r="Q66" s="25"/>
      <c r="R66" s="25"/>
      <c r="S66" s="62"/>
      <c r="T66" s="81" t="str">
        <f>INDEX('Detected Compounds limits'!$B$2:$I$50, MATCH($W66,'Detected Compounds limits'!$B$2:$B$50, 0), MATCH(T$4,'Detected Compounds limits'!$B$2:$I$2,0))</f>
        <v xml:space="preserve"> </v>
      </c>
      <c r="U66" s="81"/>
      <c r="V66" s="82"/>
      <c r="W66" s="83" t="s">
        <v>12</v>
      </c>
      <c r="X66" s="62"/>
      <c r="Y66" s="81">
        <v>5.0000000000000002E-5</v>
      </c>
      <c r="Z66" s="81"/>
      <c r="AA66" s="81"/>
      <c r="AB66" s="81"/>
      <c r="AC66" s="81"/>
      <c r="AD66" s="81"/>
      <c r="AE66" s="81">
        <f>INDEX('Detected Compounds limits'!$B$2:$H$50, MATCH($W66,'Detected Compounds limits'!$B$2:$B$50, 0), MATCH(AE$1,'Detected Compounds limits'!$B$2:$H$2,0))</f>
        <v>0.1</v>
      </c>
      <c r="AF66" s="62"/>
      <c r="AG66" s="81">
        <v>5.0000000000000002E-5</v>
      </c>
      <c r="AH66" s="81"/>
      <c r="AI66" s="81"/>
      <c r="AJ66" s="81"/>
      <c r="AK66" s="81"/>
      <c r="AL66" s="81"/>
      <c r="AM66" s="81">
        <f>INDEX('Detected Compounds limits'!$B$2:$H$50, MATCH($W66,'Detected Compounds limits'!$B$2:$B$50, 0), MATCH(AM$4,'Detected Compounds limits'!$B$2:$H$2,0))</f>
        <v>9.5000000000000005E-5</v>
      </c>
      <c r="AN66" s="62"/>
      <c r="AO66" s="81">
        <f>INDEX('Detected Compounds limits'!$B$2:$H$50, MATCH($W66,'Detected Compounds limits'!$B$2:$B$50, 0), MATCH(AO$4,'Detected Compounds limits'!$B$2:$H$2,0))</f>
        <v>2.0000000000000002E-5</v>
      </c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58"/>
      <c r="CB66" s="58"/>
      <c r="CC66" s="58"/>
      <c r="CD66" s="58"/>
      <c r="CE66" s="58"/>
      <c r="CF66" s="58"/>
      <c r="CG66" s="62"/>
      <c r="CH66" s="62"/>
      <c r="CI66" s="62"/>
      <c r="CJ66" s="62"/>
      <c r="CK66" s="62"/>
    </row>
    <row r="67" spans="1:89" x14ac:dyDescent="0.25">
      <c r="A67" s="56"/>
      <c r="B67" s="56"/>
      <c r="C67" s="56"/>
      <c r="D67" s="56"/>
      <c r="E67" s="56"/>
      <c r="F67" s="56"/>
      <c r="G67" s="56"/>
      <c r="H67" s="56"/>
      <c r="I67" s="56"/>
      <c r="J67" s="25"/>
      <c r="K67" s="25"/>
      <c r="L67" s="25"/>
      <c r="M67" s="25"/>
      <c r="N67" s="25"/>
      <c r="O67" s="25"/>
      <c r="P67" s="25"/>
      <c r="Q67" s="25"/>
      <c r="R67" s="25"/>
      <c r="S67" s="62"/>
      <c r="T67" s="81" t="str">
        <f>INDEX('Detected Compounds limits'!$B$2:$I$50, MATCH($W67,'Detected Compounds limits'!$B$2:$B$50, 0), MATCH(T$4,'Detected Compounds limits'!$B$2:$I$2,0))</f>
        <v xml:space="preserve"> </v>
      </c>
      <c r="U67" s="81"/>
      <c r="V67" s="82"/>
      <c r="W67" s="83" t="s">
        <v>22</v>
      </c>
      <c r="X67" s="62"/>
      <c r="Y67" s="81"/>
      <c r="Z67" s="81"/>
      <c r="AA67" s="81"/>
      <c r="AB67" s="81"/>
      <c r="AC67" s="81"/>
      <c r="AD67" s="81">
        <v>0.05</v>
      </c>
      <c r="AE67" s="81">
        <f>INDEX('Detected Compounds limits'!$B$2:$H$50, MATCH($W67,'Detected Compounds limits'!$B$2:$B$50, 0), MATCH(AE$1,'Detected Compounds limits'!$B$2:$H$2,0))</f>
        <v>0.1</v>
      </c>
      <c r="AF67" s="62"/>
      <c r="AG67" s="81"/>
      <c r="AH67" s="81"/>
      <c r="AI67" s="81"/>
      <c r="AJ67" s="81"/>
      <c r="AK67" s="81"/>
      <c r="AL67" s="81">
        <v>0.05</v>
      </c>
      <c r="AM67" s="81">
        <f>INDEX('Detected Compounds limits'!$B$2:$H$50, MATCH($W67,'Detected Compounds limits'!$B$2:$B$50, 0), MATCH(AM$4,'Detected Compounds limits'!$B$2:$H$2,0))</f>
        <v>0.1</v>
      </c>
      <c r="AN67" s="62"/>
      <c r="AO67" s="81">
        <f>INDEX('Detected Compounds limits'!$B$2:$H$50, MATCH($W67,'Detected Compounds limits'!$B$2:$B$50, 0), MATCH(AO$4,'Detected Compounds limits'!$B$2:$H$2,0))</f>
        <v>0.05</v>
      </c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59"/>
      <c r="CB67" s="59"/>
      <c r="CC67" s="59"/>
      <c r="CD67" s="59"/>
      <c r="CE67" s="59"/>
      <c r="CF67" s="59" t="s">
        <v>76</v>
      </c>
      <c r="CG67" s="62"/>
      <c r="CH67" s="62"/>
      <c r="CI67" s="62"/>
      <c r="CJ67" s="62"/>
      <c r="CK67" s="62"/>
    </row>
    <row r="68" spans="1:89" x14ac:dyDescent="0.25">
      <c r="A68" s="56"/>
      <c r="B68" s="56"/>
      <c r="C68" s="56"/>
      <c r="D68" s="56"/>
      <c r="E68" s="56"/>
      <c r="F68" s="56"/>
      <c r="G68" s="56"/>
      <c r="H68" s="56"/>
      <c r="I68" s="56"/>
      <c r="J68" s="25"/>
      <c r="K68" s="25"/>
      <c r="L68" s="25"/>
      <c r="M68" s="25"/>
      <c r="N68" s="25"/>
      <c r="O68" s="25"/>
      <c r="P68" s="25"/>
      <c r="Q68" s="25"/>
      <c r="R68" s="25"/>
      <c r="S68" s="62"/>
      <c r="T68" s="81" t="str">
        <f>INDEX('Detected Compounds limits'!$B$2:$I$50, MATCH($W68,'Detected Compounds limits'!$B$2:$B$50, 0), MATCH(T$4,'Detected Compounds limits'!$B$2:$I$2,0))</f>
        <v xml:space="preserve"> </v>
      </c>
      <c r="U68" s="81"/>
      <c r="V68" s="82"/>
      <c r="W68" s="83" t="s">
        <v>26</v>
      </c>
      <c r="X68" s="62"/>
      <c r="Y68" s="81"/>
      <c r="Z68" s="81"/>
      <c r="AA68" s="81"/>
      <c r="AB68" s="81">
        <v>0.316</v>
      </c>
      <c r="AC68" s="81">
        <v>0.3</v>
      </c>
      <c r="AD68" s="81">
        <v>0.315</v>
      </c>
      <c r="AE68" s="81">
        <f>INDEX('Detected Compounds limits'!$B$2:$H$50, MATCH($W68,'Detected Compounds limits'!$B$2:$B$50, 0), MATCH(AE$1,'Detected Compounds limits'!$B$2:$H$2,0))</f>
        <v>0.1</v>
      </c>
      <c r="AF68" s="62"/>
      <c r="AG68" s="81"/>
      <c r="AH68" s="81"/>
      <c r="AI68" s="81"/>
      <c r="AJ68" s="81">
        <v>0.316</v>
      </c>
      <c r="AK68" s="81">
        <v>0.3</v>
      </c>
      <c r="AL68" s="81">
        <v>0.315</v>
      </c>
      <c r="AM68" s="81">
        <f>INDEX('Detected Compounds limits'!$B$2:$H$50, MATCH($W68,'Detected Compounds limits'!$B$2:$B$50, 0), MATCH(AM$4,'Detected Compounds limits'!$B$2:$H$2,0))</f>
        <v>0.1</v>
      </c>
      <c r="AN68" s="62"/>
      <c r="AO68" s="81">
        <f>INDEX('Detected Compounds limits'!$B$2:$H$50, MATCH($W68,'Detected Compounds limits'!$B$2:$B$50, 0), MATCH(AO$4,'Detected Compounds limits'!$B$2:$H$2,0))</f>
        <v>0.2</v>
      </c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59"/>
      <c r="CB68" s="59"/>
      <c r="CC68" s="59"/>
      <c r="CD68" s="59"/>
      <c r="CE68" s="59"/>
      <c r="CF68" s="59"/>
      <c r="CG68" s="62"/>
      <c r="CH68" s="62"/>
      <c r="CI68" s="62"/>
      <c r="CJ68" s="62"/>
      <c r="CK68" s="62"/>
    </row>
    <row r="69" spans="1:89" x14ac:dyDescent="0.25">
      <c r="A69" s="56"/>
      <c r="B69" s="56"/>
      <c r="C69" s="56"/>
      <c r="D69" s="56"/>
      <c r="E69" s="56"/>
      <c r="F69" s="56"/>
      <c r="G69" s="56"/>
      <c r="H69" s="56"/>
      <c r="I69" s="56"/>
      <c r="J69" s="25"/>
      <c r="K69" s="25"/>
      <c r="L69" s="25"/>
      <c r="M69" s="25"/>
      <c r="N69" s="25"/>
      <c r="O69" s="25"/>
      <c r="P69" s="25"/>
      <c r="Q69" s="25"/>
      <c r="R69" s="25"/>
      <c r="S69" s="62"/>
      <c r="T69" s="81" t="str">
        <f>INDEX('Detected Compounds limits'!$B$2:$I$50, MATCH($W69,'Detected Compounds limits'!$B$2:$B$50, 0), MATCH(T$4,'Detected Compounds limits'!$B$2:$I$2,0))</f>
        <v xml:space="preserve"> </v>
      </c>
      <c r="U69" s="81"/>
      <c r="V69" s="82"/>
      <c r="W69" s="83" t="s">
        <v>94</v>
      </c>
      <c r="X69" s="62"/>
      <c r="Y69" s="81"/>
      <c r="Z69" s="81">
        <v>0.04</v>
      </c>
      <c r="AA69" s="81">
        <v>2.8000000000000001E-2</v>
      </c>
      <c r="AB69" s="81">
        <v>0.05</v>
      </c>
      <c r="AC69" s="81">
        <v>0.05</v>
      </c>
      <c r="AD69" s="81"/>
      <c r="AE69" s="81">
        <f>INDEX('Detected Compounds limits'!$B$2:$H$50, MATCH($W69,'Detected Compounds limits'!$B$2:$B$50, 0), MATCH(AE$1,'Detected Compounds limits'!$B$2:$H$2,0))</f>
        <v>0.1</v>
      </c>
      <c r="AF69" s="62"/>
      <c r="AG69" s="81"/>
      <c r="AH69" s="81">
        <v>0.04</v>
      </c>
      <c r="AI69" s="81">
        <v>2.8000000000000001E-2</v>
      </c>
      <c r="AJ69" s="81">
        <v>0.05</v>
      </c>
      <c r="AK69" s="81">
        <v>0.05</v>
      </c>
      <c r="AL69" s="81"/>
      <c r="AM69" s="81">
        <f>INDEX('Detected Compounds limits'!$B$2:$H$50, MATCH($W69,'Detected Compounds limits'!$B$2:$B$50, 0), MATCH(AM$4,'Detected Compounds limits'!$B$2:$H$2,0))</f>
        <v>0.1</v>
      </c>
      <c r="AN69" s="62"/>
      <c r="AO69" s="81">
        <f>INDEX('Detected Compounds limits'!$B$2:$H$50, MATCH($W69,'Detected Compounds limits'!$B$2:$B$50, 0), MATCH(AO$4,'Detected Compounds limits'!$B$2:$H$2,0))</f>
        <v>0.02</v>
      </c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59"/>
      <c r="CB69" s="59"/>
      <c r="CC69" s="59"/>
      <c r="CD69" s="59" t="s">
        <v>76</v>
      </c>
      <c r="CE69" s="59" t="s">
        <v>76</v>
      </c>
      <c r="CF69" s="59"/>
      <c r="CG69" s="62"/>
      <c r="CH69" s="62"/>
      <c r="CI69" s="62"/>
      <c r="CJ69" s="62"/>
      <c r="CK69" s="62"/>
    </row>
    <row r="70" spans="1:89" x14ac:dyDescent="0.25">
      <c r="A70" s="56"/>
      <c r="B70" s="56"/>
      <c r="C70" s="56"/>
      <c r="D70" s="56"/>
      <c r="E70" s="56"/>
      <c r="F70" s="56"/>
      <c r="G70" s="56"/>
      <c r="H70" s="56"/>
      <c r="I70" s="56"/>
      <c r="J70" s="25"/>
      <c r="K70" s="25"/>
      <c r="L70" s="25"/>
      <c r="M70" s="25"/>
      <c r="N70" s="25"/>
      <c r="O70" s="25"/>
      <c r="P70" s="25"/>
      <c r="Q70" s="25"/>
      <c r="R70" s="25"/>
      <c r="S70" s="62"/>
      <c r="T70" s="81" t="str">
        <f>INDEX('Detected Compounds limits'!$B$2:$I$50, MATCH($W70,'Detected Compounds limits'!$B$2:$B$50, 0), MATCH(T$4,'Detected Compounds limits'!$B$2:$I$2,0))</f>
        <v xml:space="preserve"> </v>
      </c>
      <c r="U70" s="81"/>
      <c r="V70" s="82"/>
      <c r="W70" s="83" t="s">
        <v>20</v>
      </c>
      <c r="X70" s="62"/>
      <c r="Y70" s="81"/>
      <c r="Z70" s="81"/>
      <c r="AA70" s="81">
        <v>1.4999999999999999E-4</v>
      </c>
      <c r="AB70" s="81"/>
      <c r="AC70" s="81"/>
      <c r="AD70" s="81"/>
      <c r="AE70" s="81">
        <f>INDEX('Detected Compounds limits'!$B$2:$H$50, MATCH($W70,'Detected Compounds limits'!$B$2:$B$50, 0), MATCH(AE$1,'Detected Compounds limits'!$B$2:$H$2,0))</f>
        <v>0.1</v>
      </c>
      <c r="AF70" s="62"/>
      <c r="AG70" s="81"/>
      <c r="AH70" s="81"/>
      <c r="AI70" s="81">
        <v>1.4999999999999999E-4</v>
      </c>
      <c r="AJ70" s="81"/>
      <c r="AK70" s="81"/>
      <c r="AL70" s="81"/>
      <c r="AM70" s="81">
        <f>INDEX('Detected Compounds limits'!$B$2:$H$50, MATCH($W70,'Detected Compounds limits'!$B$2:$B$50, 0), MATCH(AM$4,'Detected Compounds limits'!$B$2:$H$2,0))</f>
        <v>1E-3</v>
      </c>
      <c r="AN70" s="62"/>
      <c r="AO70" s="81">
        <f>INDEX('Detected Compounds limits'!$B$2:$H$50, MATCH($W70,'Detected Compounds limits'!$B$2:$B$50, 0), MATCH(AO$4,'Detected Compounds limits'!$B$2:$H$2,0))</f>
        <v>1E-4</v>
      </c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58"/>
      <c r="CB70" s="58"/>
      <c r="CC70" s="58"/>
      <c r="CD70" s="58"/>
      <c r="CE70" s="58"/>
      <c r="CF70" s="58"/>
      <c r="CG70" s="62"/>
      <c r="CH70" s="62"/>
      <c r="CI70" s="62"/>
      <c r="CJ70" s="62"/>
      <c r="CK70" s="62"/>
    </row>
    <row r="71" spans="1:89" x14ac:dyDescent="0.25">
      <c r="A71" s="56"/>
      <c r="B71" s="56"/>
      <c r="C71" s="56"/>
      <c r="D71" s="56"/>
      <c r="E71" s="56"/>
      <c r="F71" s="56"/>
      <c r="G71" s="56"/>
      <c r="H71" s="56"/>
      <c r="I71" s="56"/>
      <c r="J71" s="25"/>
      <c r="K71" s="25"/>
      <c r="L71" s="25"/>
      <c r="M71" s="25"/>
      <c r="N71" s="25"/>
      <c r="O71" s="25"/>
      <c r="P71" s="25"/>
      <c r="Q71" s="25"/>
      <c r="R71" s="25"/>
      <c r="S71" s="62"/>
      <c r="T71" s="81" t="str">
        <f>INDEX('Detected Compounds limits'!$B$2:$I$50, MATCH($W71,'Detected Compounds limits'!$B$2:$B$50, 0), MATCH(T$4,'Detected Compounds limits'!$B$2:$I$2,0))</f>
        <v xml:space="preserve"> </v>
      </c>
      <c r="U71" s="81"/>
      <c r="V71" s="82"/>
      <c r="W71" s="83" t="s">
        <v>92</v>
      </c>
      <c r="X71" s="62"/>
      <c r="Y71" s="81"/>
      <c r="Z71" s="81">
        <v>2.9000000000000001E-2</v>
      </c>
      <c r="AA71" s="81"/>
      <c r="AB71" s="81"/>
      <c r="AC71" s="81"/>
      <c r="AD71" s="81"/>
      <c r="AE71" s="81">
        <f>INDEX('Detected Compounds limits'!$B$2:$H$50, MATCH($W71,'Detected Compounds limits'!$B$2:$B$50, 0), MATCH(AE$1,'Detected Compounds limits'!$B$2:$H$2,0))</f>
        <v>0.1</v>
      </c>
      <c r="AF71" s="62"/>
      <c r="AG71" s="81"/>
      <c r="AH71" s="81">
        <v>2.9000000000000001E-2</v>
      </c>
      <c r="AI71" s="81"/>
      <c r="AJ71" s="81"/>
      <c r="AK71" s="81"/>
      <c r="AL71" s="81"/>
      <c r="AM71" s="81">
        <f>INDEX('Detected Compounds limits'!$B$2:$H$50, MATCH($W71,'Detected Compounds limits'!$B$2:$B$50, 0), MATCH(AM$4,'Detected Compounds limits'!$B$2:$H$2,0))</f>
        <v>0.2</v>
      </c>
      <c r="AN71" s="62"/>
      <c r="AO71" s="81">
        <f>INDEX('Detected Compounds limits'!$B$2:$H$50, MATCH($W71,'Detected Compounds limits'!$B$2:$B$50, 0), MATCH(AO$4,'Detected Compounds limits'!$B$2:$H$2,0))</f>
        <v>2.9000000000000001E-2</v>
      </c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58"/>
      <c r="CB71" s="58" t="s">
        <v>76</v>
      </c>
      <c r="CC71" s="58"/>
      <c r="CD71" s="58"/>
      <c r="CE71" s="58"/>
      <c r="CF71" s="61"/>
      <c r="CG71" s="62"/>
      <c r="CH71" s="62"/>
      <c r="CI71" s="62"/>
      <c r="CJ71" s="62"/>
      <c r="CK71" s="62"/>
    </row>
    <row r="72" spans="1:89" x14ac:dyDescent="0.25">
      <c r="A72" s="56"/>
      <c r="B72" s="56"/>
      <c r="C72" s="56"/>
      <c r="D72" s="56"/>
      <c r="E72" s="56"/>
      <c r="F72" s="56"/>
      <c r="G72" s="56"/>
      <c r="H72" s="56"/>
      <c r="I72" s="56"/>
      <c r="J72" s="25"/>
      <c r="K72" s="25"/>
      <c r="L72" s="25"/>
      <c r="M72" s="25"/>
      <c r="N72" s="25"/>
      <c r="O72" s="25"/>
      <c r="P72" s="25"/>
      <c r="Q72" s="25"/>
      <c r="R72" s="25"/>
      <c r="S72" s="62"/>
      <c r="T72" s="81" t="str">
        <f>INDEX('Detected Compounds limits'!$B$2:$I$50, MATCH($W72,'Detected Compounds limits'!$B$2:$B$50, 0), MATCH(T$4,'Detected Compounds limits'!$B$2:$I$2,0))</f>
        <v xml:space="preserve"> </v>
      </c>
      <c r="U72" s="81"/>
      <c r="V72" s="82" t="s">
        <v>65</v>
      </c>
      <c r="W72" s="83" t="s">
        <v>31</v>
      </c>
      <c r="X72" s="62"/>
      <c r="Y72" s="81"/>
      <c r="Z72" s="81"/>
      <c r="AA72" s="81"/>
      <c r="AB72" s="81"/>
      <c r="AC72" s="81"/>
      <c r="AD72" s="81">
        <v>0.04</v>
      </c>
      <c r="AE72" s="81">
        <f>INDEX('Detected Compounds limits'!$B$2:$H$50, MATCH($W72,'Detected Compounds limits'!$B$2:$B$50, 0), MATCH(AE$1,'Detected Compounds limits'!$B$2:$H$2,0))</f>
        <v>0.1</v>
      </c>
      <c r="AF72" s="62"/>
      <c r="AG72" s="81"/>
      <c r="AH72" s="81"/>
      <c r="AI72" s="81"/>
      <c r="AJ72" s="81"/>
      <c r="AK72" s="81"/>
      <c r="AL72" s="81">
        <v>0.04</v>
      </c>
      <c r="AM72" s="81">
        <f>INDEX('Detected Compounds limits'!$B$2:$H$50, MATCH($W72,'Detected Compounds limits'!$B$2:$B$50, 0), MATCH(AM$4,'Detected Compounds limits'!$B$2:$H$2,0))</f>
        <v>88</v>
      </c>
      <c r="AN72" s="62"/>
      <c r="AO72" s="81">
        <f>INDEX('Detected Compounds limits'!$B$2:$H$50, MATCH($W72,'Detected Compounds limits'!$B$2:$B$50, 0), MATCH(AO$4,'Detected Compounds limits'!$B$2:$H$2,0))</f>
        <v>0.04</v>
      </c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59"/>
      <c r="CB72" s="59"/>
      <c r="CC72" s="59"/>
      <c r="CD72" s="59"/>
      <c r="CE72" s="59"/>
      <c r="CF72" s="59" t="s">
        <v>76</v>
      </c>
      <c r="CG72" s="62"/>
      <c r="CH72" s="62"/>
      <c r="CI72" s="62"/>
      <c r="CJ72" s="62"/>
      <c r="CK72" s="62"/>
    </row>
    <row r="73" spans="1:89" x14ac:dyDescent="0.25">
      <c r="A73" s="56"/>
      <c r="B73" s="56"/>
      <c r="C73" s="56"/>
      <c r="D73" s="56"/>
      <c r="E73" s="56"/>
      <c r="F73" s="56"/>
      <c r="G73" s="56"/>
      <c r="H73" s="56"/>
      <c r="I73" s="56"/>
      <c r="J73" s="25"/>
      <c r="K73" s="25"/>
      <c r="L73" s="25"/>
      <c r="M73" s="25"/>
      <c r="N73" s="25"/>
      <c r="O73" s="25"/>
      <c r="P73" s="25"/>
      <c r="Q73" s="25"/>
      <c r="R73" s="25"/>
      <c r="S73" s="62"/>
      <c r="T73" s="81" t="str">
        <f>INDEX('Detected Compounds limits'!$B$2:$I$50, MATCH($W73,'Detected Compounds limits'!$B$2:$B$50, 0), MATCH(T$4,'Detected Compounds limits'!$B$2:$I$2,0))</f>
        <v>x</v>
      </c>
      <c r="U73" s="81"/>
      <c r="V73" s="82"/>
      <c r="W73" s="83" t="s">
        <v>34</v>
      </c>
      <c r="X73" s="62"/>
      <c r="Y73" s="81"/>
      <c r="Z73" s="81"/>
      <c r="AA73" s="81"/>
      <c r="AB73" s="81">
        <v>0.05</v>
      </c>
      <c r="AC73" s="81">
        <v>0.05</v>
      </c>
      <c r="AD73" s="81">
        <v>0.05</v>
      </c>
      <c r="AE73" s="81">
        <f>INDEX('Detected Compounds limits'!$B$2:$H$50, MATCH($W73,'Detected Compounds limits'!$B$2:$B$50, 0), MATCH(AE$1,'Detected Compounds limits'!$B$2:$H$2,0))</f>
        <v>10</v>
      </c>
      <c r="AF73" s="62"/>
      <c r="AG73" s="81"/>
      <c r="AH73" s="81"/>
      <c r="AI73" s="81"/>
      <c r="AJ73" s="81">
        <v>0.05</v>
      </c>
      <c r="AK73" s="81">
        <v>0.05</v>
      </c>
      <c r="AL73" s="81">
        <v>0.05</v>
      </c>
      <c r="AM73" s="81">
        <f>INDEX('Detected Compounds limits'!$B$2:$H$50, MATCH($W73,'Detected Compounds limits'!$B$2:$B$50, 0), MATCH(AM$4,'Detected Compounds limits'!$B$2:$H$2,0))</f>
        <v>10</v>
      </c>
      <c r="AN73" s="62"/>
      <c r="AO73" s="81">
        <f>INDEX('Detected Compounds limits'!$B$2:$H$50, MATCH($W73,'Detected Compounds limits'!$B$2:$B$50, 0), MATCH(AO$4,'Detected Compounds limits'!$B$2:$H$2,0))</f>
        <v>0.05</v>
      </c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59"/>
      <c r="CB73" s="59"/>
      <c r="CC73" s="59"/>
      <c r="CD73" s="59" t="s">
        <v>76</v>
      </c>
      <c r="CE73" s="59" t="s">
        <v>76</v>
      </c>
      <c r="CF73" s="59" t="s">
        <v>76</v>
      </c>
      <c r="CG73" s="62"/>
      <c r="CH73" s="62"/>
      <c r="CI73" s="62"/>
      <c r="CJ73" s="62"/>
      <c r="CK73" s="62"/>
    </row>
    <row r="74" spans="1:89" x14ac:dyDescent="0.25">
      <c r="A74" s="56"/>
      <c r="B74" s="56"/>
      <c r="C74" s="56"/>
      <c r="D74" s="56"/>
      <c r="E74" s="56"/>
      <c r="F74" s="56"/>
      <c r="G74" s="56"/>
      <c r="H74" s="56"/>
      <c r="I74" s="56"/>
      <c r="J74" s="25"/>
      <c r="K74" s="25"/>
      <c r="L74" s="25"/>
      <c r="M74" s="25"/>
      <c r="N74" s="25"/>
      <c r="O74" s="25"/>
      <c r="P74" s="25"/>
      <c r="Q74" s="25"/>
      <c r="R74" s="25"/>
      <c r="S74" s="62"/>
      <c r="T74" s="81" t="str">
        <f>INDEX('Detected Compounds limits'!$B$2:$I$50, MATCH($W74,'Detected Compounds limits'!$B$2:$B$50, 0), MATCH(T$4,'Detected Compounds limits'!$B$2:$I$2,0))</f>
        <v>x</v>
      </c>
      <c r="U74" s="81"/>
      <c r="V74" s="82"/>
      <c r="W74" s="83" t="s">
        <v>36</v>
      </c>
      <c r="X74" s="62"/>
      <c r="Y74" s="81"/>
      <c r="Z74" s="81"/>
      <c r="AA74" s="81"/>
      <c r="AB74" s="81">
        <v>6.7000000000000004E-2</v>
      </c>
      <c r="AC74" s="81">
        <v>5.8999999999999997E-2</v>
      </c>
      <c r="AD74" s="81">
        <v>4.9000000000000002E-2</v>
      </c>
      <c r="AE74" s="81">
        <f>INDEX('Detected Compounds limits'!$B$2:$H$50, MATCH($W74,'Detected Compounds limits'!$B$2:$B$50, 0), MATCH(AE$1,'Detected Compounds limits'!$B$2:$H$2,0))</f>
        <v>10</v>
      </c>
      <c r="AF74" s="62"/>
      <c r="AG74" s="81"/>
      <c r="AH74" s="81"/>
      <c r="AI74" s="81"/>
      <c r="AJ74" s="81">
        <v>6.7000000000000004E-2</v>
      </c>
      <c r="AK74" s="81">
        <v>5.8999999999999997E-2</v>
      </c>
      <c r="AL74" s="81">
        <v>4.9000000000000002E-2</v>
      </c>
      <c r="AM74" s="81">
        <f>INDEX('Detected Compounds limits'!$B$2:$H$50, MATCH($W74,'Detected Compounds limits'!$B$2:$B$50, 0), MATCH(AM$4,'Detected Compounds limits'!$B$2:$H$2,0))</f>
        <v>10</v>
      </c>
      <c r="AN74" s="62"/>
      <c r="AO74" s="81">
        <f>INDEX('Detected Compounds limits'!$B$2:$H$50, MATCH($W74,'Detected Compounds limits'!$B$2:$B$50, 0), MATCH(AO$4,'Detected Compounds limits'!$B$2:$H$2,0))</f>
        <v>0.02</v>
      </c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59"/>
      <c r="CB74" s="59"/>
      <c r="CC74" s="59"/>
      <c r="CD74" s="59"/>
      <c r="CE74" s="59"/>
      <c r="CF74" s="59"/>
      <c r="CG74" s="62"/>
      <c r="CH74" s="62"/>
      <c r="CI74" s="62"/>
      <c r="CJ74" s="62"/>
      <c r="CK74" s="62"/>
    </row>
    <row r="75" spans="1:89" x14ac:dyDescent="0.25">
      <c r="A75" s="56"/>
      <c r="B75" s="56"/>
      <c r="C75" s="56"/>
      <c r="D75" s="56"/>
      <c r="E75" s="56"/>
      <c r="F75" s="56"/>
      <c r="G75" s="56"/>
      <c r="H75" s="56"/>
      <c r="I75" s="56"/>
      <c r="J75" s="25"/>
      <c r="K75" s="25"/>
      <c r="L75" s="25"/>
      <c r="M75" s="25"/>
      <c r="N75" s="25"/>
      <c r="O75" s="25"/>
      <c r="P75" s="25"/>
      <c r="Q75" s="25"/>
      <c r="R75" s="25"/>
      <c r="S75" s="62"/>
      <c r="T75" s="81" t="str">
        <f>INDEX('Detected Compounds limits'!$B$2:$I$50, MATCH($W75,'Detected Compounds limits'!$B$2:$B$50, 0), MATCH(T$4,'Detected Compounds limits'!$B$2:$I$2,0))</f>
        <v>x</v>
      </c>
      <c r="U75" s="81"/>
      <c r="V75" s="82"/>
      <c r="W75" s="83" t="s">
        <v>42</v>
      </c>
      <c r="X75" s="62"/>
      <c r="Y75" s="81"/>
      <c r="Z75" s="81">
        <v>8.5000000000000006E-2</v>
      </c>
      <c r="AA75" s="81">
        <v>6.9000000000000006E-2</v>
      </c>
      <c r="AB75" s="81">
        <v>7.5999999999999998E-2</v>
      </c>
      <c r="AC75" s="81">
        <v>6.0999999999999999E-2</v>
      </c>
      <c r="AD75" s="81">
        <v>5.0999999999999997E-2</v>
      </c>
      <c r="AE75" s="81">
        <f>INDEX('Detected Compounds limits'!$B$2:$H$50, MATCH($W75,'Detected Compounds limits'!$B$2:$B$50, 0), MATCH(AE$1,'Detected Compounds limits'!$B$2:$H$2,0))</f>
        <v>10</v>
      </c>
      <c r="AF75" s="62"/>
      <c r="AG75" s="81"/>
      <c r="AH75" s="81">
        <v>8.5000000000000006E-2</v>
      </c>
      <c r="AI75" s="81">
        <v>6.9000000000000006E-2</v>
      </c>
      <c r="AJ75" s="81">
        <v>7.5999999999999998E-2</v>
      </c>
      <c r="AK75" s="81">
        <v>6.0999999999999999E-2</v>
      </c>
      <c r="AL75" s="81">
        <v>5.0999999999999997E-2</v>
      </c>
      <c r="AM75" s="81">
        <f>INDEX('Detected Compounds limits'!$B$2:$H$50, MATCH($W75,'Detected Compounds limits'!$B$2:$B$50, 0), MATCH(AM$4,'Detected Compounds limits'!$B$2:$H$2,0))</f>
        <v>91.9</v>
      </c>
      <c r="AN75" s="62"/>
      <c r="AO75" s="81">
        <f>INDEX('Detected Compounds limits'!$B$2:$H$50, MATCH($W75,'Detected Compounds limits'!$B$2:$B$50, 0), MATCH(AO$4,'Detected Compounds limits'!$B$2:$H$2,0))</f>
        <v>0.04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58"/>
      <c r="CB75" s="58"/>
      <c r="CC75" s="58"/>
      <c r="CD75" s="58"/>
      <c r="CE75" s="58"/>
      <c r="CF75" s="58"/>
      <c r="CG75" s="62"/>
      <c r="CH75" s="62"/>
      <c r="CI75" s="62"/>
      <c r="CJ75" s="62"/>
      <c r="CK75" s="62"/>
    </row>
    <row r="76" spans="1:89" x14ac:dyDescent="0.25">
      <c r="A76" s="56"/>
      <c r="B76" s="56"/>
      <c r="C76" s="56"/>
      <c r="D76" s="56"/>
      <c r="E76" s="56"/>
      <c r="F76" s="56"/>
      <c r="G76" s="56"/>
      <c r="H76" s="56"/>
      <c r="I76" s="56"/>
      <c r="J76" s="25"/>
      <c r="K76" s="25"/>
      <c r="L76" s="25"/>
      <c r="M76" s="25"/>
      <c r="N76" s="25"/>
      <c r="O76" s="25"/>
      <c r="P76" s="25"/>
      <c r="Q76" s="25"/>
      <c r="R76" s="25"/>
      <c r="S76" s="62"/>
      <c r="T76" s="81" t="str">
        <f>INDEX('Detected Compounds limits'!$B$2:$I$50, MATCH($W76,'Detected Compounds limits'!$B$2:$B$50, 0), MATCH(T$4,'Detected Compounds limits'!$B$2:$I$2,0))</f>
        <v xml:space="preserve"> </v>
      </c>
      <c r="U76" s="81"/>
      <c r="V76" s="82"/>
      <c r="W76" s="83" t="s">
        <v>49</v>
      </c>
      <c r="X76" s="62"/>
      <c r="Y76" s="81"/>
      <c r="Z76" s="81"/>
      <c r="AA76" s="81"/>
      <c r="AB76" s="81">
        <v>0.04</v>
      </c>
      <c r="AC76" s="81"/>
      <c r="AD76" s="81"/>
      <c r="AE76" s="81">
        <f>INDEX('Detected Compounds limits'!$B$2:$H$50, MATCH($W76,'Detected Compounds limits'!$B$2:$B$50, 0), MATCH(AE$1,'Detected Compounds limits'!$B$2:$H$2,0))</f>
        <v>0.1</v>
      </c>
      <c r="AF76" s="62"/>
      <c r="AG76" s="81"/>
      <c r="AH76" s="81"/>
      <c r="AI76" s="81"/>
      <c r="AJ76" s="81">
        <v>0.04</v>
      </c>
      <c r="AK76" s="81"/>
      <c r="AL76" s="81"/>
      <c r="AM76" s="81">
        <f>INDEX('Detected Compounds limits'!$B$2:$H$50, MATCH($W76,'Detected Compounds limits'!$B$2:$B$50, 0), MATCH(AM$4,'Detected Compounds limits'!$B$2:$H$2,0))</f>
        <v>0.1</v>
      </c>
      <c r="AN76" s="62"/>
      <c r="AO76" s="81">
        <f>INDEX('Detected Compounds limits'!$B$2:$H$50, MATCH($W76,'Detected Compounds limits'!$B$2:$B$50, 0), MATCH(AO$4,'Detected Compounds limits'!$B$2:$H$2,0))</f>
        <v>0.04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59"/>
      <c r="CB76" s="59"/>
      <c r="CC76" s="59"/>
      <c r="CD76" s="59" t="s">
        <v>76</v>
      </c>
      <c r="CE76" s="59"/>
      <c r="CF76" s="59"/>
      <c r="CG76" s="62"/>
      <c r="CH76" s="62"/>
      <c r="CI76" s="62"/>
      <c r="CJ76" s="62"/>
      <c r="CK76" s="62"/>
    </row>
    <row r="77" spans="1:89" x14ac:dyDescent="0.25">
      <c r="A77" s="56"/>
      <c r="B77" s="56"/>
      <c r="C77" s="56"/>
      <c r="D77" s="56"/>
      <c r="E77" s="56"/>
      <c r="F77" s="56"/>
      <c r="G77" s="56"/>
      <c r="H77" s="56"/>
      <c r="I77" s="56"/>
      <c r="J77" s="25"/>
      <c r="K77" s="25"/>
      <c r="L77" s="25"/>
      <c r="M77" s="25"/>
      <c r="N77" s="25"/>
      <c r="O77" s="25"/>
      <c r="P77" s="25"/>
      <c r="Q77" s="25"/>
      <c r="R77" s="25"/>
      <c r="S77" s="62"/>
      <c r="T77" s="81" t="str">
        <f>INDEX('Detected Compounds limits'!$B$2:$I$50, MATCH($W77,'Detected Compounds limits'!$B$2:$B$50, 0), MATCH(T$4,'Detected Compounds limits'!$B$2:$I$2,0))</f>
        <v>x</v>
      </c>
      <c r="U77" s="81"/>
      <c r="V77" s="82"/>
      <c r="W77" s="83" t="s">
        <v>52</v>
      </c>
      <c r="X77" s="62"/>
      <c r="Y77" s="81"/>
      <c r="Z77" s="81"/>
      <c r="AA77" s="81"/>
      <c r="AB77" s="81">
        <v>0.02</v>
      </c>
      <c r="AC77" s="81">
        <v>0.02</v>
      </c>
      <c r="AD77" s="81">
        <v>0.02</v>
      </c>
      <c r="AE77" s="81">
        <f>INDEX('Detected Compounds limits'!$B$2:$H$50, MATCH($W77,'Detected Compounds limits'!$B$2:$B$50, 0), MATCH(AE$1,'Detected Compounds limits'!$B$2:$H$2,0))</f>
        <v>10</v>
      </c>
      <c r="AF77" s="62"/>
      <c r="AG77" s="81"/>
      <c r="AH77" s="81"/>
      <c r="AI77" s="81"/>
      <c r="AJ77" s="81">
        <v>0.02</v>
      </c>
      <c r="AK77" s="81">
        <v>0.02</v>
      </c>
      <c r="AL77" s="81">
        <v>0.02</v>
      </c>
      <c r="AM77" s="81">
        <f>INDEX('Detected Compounds limits'!$B$2:$H$50, MATCH($W77,'Detected Compounds limits'!$B$2:$B$50, 0), MATCH(AM$4,'Detected Compounds limits'!$B$2:$H$2,0))</f>
        <v>10</v>
      </c>
      <c r="AN77" s="62"/>
      <c r="AO77" s="81">
        <f>INDEX('Detected Compounds limits'!$B$2:$H$50, MATCH($W77,'Detected Compounds limits'!$B$2:$B$50, 0), MATCH(AO$4,'Detected Compounds limits'!$B$2:$H$2,0))</f>
        <v>0.02</v>
      </c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59"/>
      <c r="CB77" s="59"/>
      <c r="CC77" s="59"/>
      <c r="CD77" s="59" t="s">
        <v>76</v>
      </c>
      <c r="CE77" s="59" t="s">
        <v>76</v>
      </c>
      <c r="CF77" s="59" t="s">
        <v>76</v>
      </c>
      <c r="CG77" s="62"/>
      <c r="CH77" s="62"/>
      <c r="CI77" s="62"/>
      <c r="CJ77" s="62"/>
      <c r="CK77" s="62"/>
    </row>
    <row r="78" spans="1:89" x14ac:dyDescent="0.25">
      <c r="A78" s="56"/>
      <c r="B78" s="56"/>
      <c r="C78" s="56"/>
      <c r="D78" s="56"/>
      <c r="E78" s="56"/>
      <c r="F78" s="56"/>
      <c r="G78" s="56"/>
      <c r="H78" s="56"/>
      <c r="I78" s="56"/>
      <c r="J78" s="25"/>
      <c r="K78" s="25"/>
      <c r="L78" s="25"/>
      <c r="M78" s="25"/>
      <c r="N78" s="25"/>
      <c r="O78" s="25"/>
      <c r="P78" s="25"/>
      <c r="Q78" s="25"/>
      <c r="R78" s="25"/>
      <c r="S78" s="62"/>
      <c r="T78" s="81" t="str">
        <f>INDEX('Detected Compounds limits'!$B$2:$I$50, MATCH($W78,'Detected Compounds limits'!$B$2:$B$50, 0), MATCH(T$4,'Detected Compounds limits'!$B$2:$I$2,0))</f>
        <v>x</v>
      </c>
      <c r="U78" s="81"/>
      <c r="V78" s="82"/>
      <c r="W78" s="83" t="s">
        <v>53</v>
      </c>
      <c r="X78" s="62"/>
      <c r="Y78" s="81"/>
      <c r="Z78" s="81"/>
      <c r="AA78" s="81"/>
      <c r="AB78" s="81">
        <v>8.3000000000000004E-2</v>
      </c>
      <c r="AC78" s="81">
        <v>7.1999999999999995E-2</v>
      </c>
      <c r="AD78" s="81">
        <v>7.4999999999999997E-2</v>
      </c>
      <c r="AE78" s="81">
        <f>INDEX('Detected Compounds limits'!$B$2:$H$50, MATCH($W78,'Detected Compounds limits'!$B$2:$B$50, 0), MATCH(AE$1,'Detected Compounds limits'!$B$2:$H$2,0))</f>
        <v>10</v>
      </c>
      <c r="AF78" s="62"/>
      <c r="AG78" s="81"/>
      <c r="AH78" s="81"/>
      <c r="AI78" s="81"/>
      <c r="AJ78" s="81">
        <v>8.3000000000000004E-2</v>
      </c>
      <c r="AK78" s="81">
        <v>7.1999999999999995E-2</v>
      </c>
      <c r="AL78" s="81">
        <v>7.4999999999999997E-2</v>
      </c>
      <c r="AM78" s="81">
        <f>INDEX('Detected Compounds limits'!$B$2:$H$50, MATCH($W78,'Detected Compounds limits'!$B$2:$B$50, 0), MATCH(AM$4,'Detected Compounds limits'!$B$2:$H$2,0))</f>
        <v>10</v>
      </c>
      <c r="AN78" s="62"/>
      <c r="AO78" s="81">
        <f>INDEX('Detected Compounds limits'!$B$2:$H$50, MATCH($W78,'Detected Compounds limits'!$B$2:$B$50, 0), MATCH(AO$4,'Detected Compounds limits'!$B$2:$H$2,0))</f>
        <v>0.05</v>
      </c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59"/>
      <c r="CB78" s="59"/>
      <c r="CC78" s="59"/>
      <c r="CD78" s="59"/>
      <c r="CE78" s="59"/>
      <c r="CF78" s="59"/>
      <c r="CG78" s="62"/>
      <c r="CH78" s="62"/>
      <c r="CI78" s="62"/>
      <c r="CJ78" s="62"/>
      <c r="CK78" s="62"/>
    </row>
    <row r="79" spans="1:89" x14ac:dyDescent="0.25">
      <c r="A79" s="56"/>
      <c r="B79" s="56"/>
      <c r="C79" s="56"/>
      <c r="D79" s="56"/>
      <c r="E79" s="56"/>
      <c r="F79" s="56"/>
      <c r="G79" s="56"/>
      <c r="H79" s="56"/>
      <c r="I79" s="56"/>
      <c r="J79" s="25"/>
      <c r="K79" s="25"/>
      <c r="L79" s="25"/>
      <c r="M79" s="25"/>
      <c r="N79" s="25"/>
      <c r="O79" s="25"/>
      <c r="P79" s="25"/>
      <c r="Q79" s="25"/>
      <c r="R79" s="25"/>
      <c r="S79" s="62"/>
      <c r="T79" s="81" t="str">
        <f>INDEX('Detected Compounds limits'!$B$2:$I$50, MATCH($W79,'Detected Compounds limits'!$B$2:$B$50, 0), MATCH(T$4,'Detected Compounds limits'!$B$2:$I$2,0))</f>
        <v>x</v>
      </c>
      <c r="U79" s="81"/>
      <c r="V79" s="82"/>
      <c r="W79" s="83" t="s">
        <v>44</v>
      </c>
      <c r="X79" s="62"/>
      <c r="Y79" s="81"/>
      <c r="Z79" s="81">
        <v>0.28599999999999998</v>
      </c>
      <c r="AA79" s="81">
        <v>0.26800000000000002</v>
      </c>
      <c r="AB79" s="81">
        <v>0.27200000000000002</v>
      </c>
      <c r="AC79" s="81">
        <v>0.23799999999999999</v>
      </c>
      <c r="AD79" s="81">
        <v>0.217</v>
      </c>
      <c r="AE79" s="81">
        <f>INDEX('Detected Compounds limits'!$B$2:$H$50, MATCH($W79,'Detected Compounds limits'!$B$2:$B$50, 0), MATCH(AE$1,'Detected Compounds limits'!$B$2:$H$2,0))</f>
        <v>10</v>
      </c>
      <c r="AF79" s="62"/>
      <c r="AG79" s="81"/>
      <c r="AH79" s="81">
        <v>0.28599999999999998</v>
      </c>
      <c r="AI79" s="81">
        <v>0.26800000000000002</v>
      </c>
      <c r="AJ79" s="81">
        <v>0.27200000000000002</v>
      </c>
      <c r="AK79" s="81">
        <v>0.23799999999999999</v>
      </c>
      <c r="AL79" s="81">
        <v>0.217</v>
      </c>
      <c r="AM79" s="81">
        <f>INDEX('Detected Compounds limits'!$B$2:$H$50, MATCH($W79,'Detected Compounds limits'!$B$2:$B$50, 0), MATCH(AM$4,'Detected Compounds limits'!$B$2:$H$2,0))</f>
        <v>21.7</v>
      </c>
      <c r="AN79" s="62"/>
      <c r="AO79" s="81">
        <f>INDEX('Detected Compounds limits'!$B$2:$H$50, MATCH($W79,'Detected Compounds limits'!$B$2:$B$50, 0), MATCH(AO$4,'Detected Compounds limits'!$B$2:$H$2,0))</f>
        <v>0.02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58"/>
      <c r="CB79" s="58"/>
      <c r="CC79" s="58"/>
      <c r="CD79" s="58"/>
      <c r="CE79" s="58"/>
      <c r="CF79" s="58"/>
      <c r="CG79" s="62"/>
      <c r="CH79" s="62"/>
      <c r="CI79" s="62"/>
      <c r="CJ79" s="62"/>
      <c r="CK79" s="62"/>
    </row>
    <row r="80" spans="1:89" x14ac:dyDescent="0.25">
      <c r="A80" s="56"/>
      <c r="B80" s="56"/>
      <c r="C80" s="56"/>
      <c r="D80" s="56"/>
      <c r="E80" s="56"/>
      <c r="F80" s="56"/>
      <c r="G80" s="56"/>
      <c r="H80" s="56"/>
      <c r="I80" s="56"/>
      <c r="J80" s="25"/>
      <c r="K80" s="25"/>
      <c r="L80" s="25"/>
      <c r="M80" s="25"/>
      <c r="N80" s="25"/>
      <c r="O80" s="25"/>
      <c r="P80" s="25"/>
      <c r="Q80" s="25"/>
      <c r="R80" s="25"/>
      <c r="S80" s="62"/>
      <c r="T80" s="81" t="str">
        <f>INDEX('Detected Compounds limits'!$B$2:$I$50, MATCH($W80,'Detected Compounds limits'!$B$2:$B$50, 0), MATCH(T$4,'Detected Compounds limits'!$B$2:$I$2,0))</f>
        <v>x</v>
      </c>
      <c r="U80" s="81"/>
      <c r="V80" s="82"/>
      <c r="W80" s="83" t="s">
        <v>47</v>
      </c>
      <c r="X80" s="62"/>
      <c r="Y80" s="81"/>
      <c r="Z80" s="81">
        <v>0.39900000000000002</v>
      </c>
      <c r="AA80" s="81">
        <v>0.40500000000000003</v>
      </c>
      <c r="AB80" s="81">
        <v>0.40699999999999997</v>
      </c>
      <c r="AC80" s="81">
        <v>0.33800000000000002</v>
      </c>
      <c r="AD80" s="81">
        <v>0.34499999999999997</v>
      </c>
      <c r="AE80" s="81">
        <f>INDEX('Detected Compounds limits'!$B$2:$H$50, MATCH($W80,'Detected Compounds limits'!$B$2:$B$50, 0), MATCH(AE$1,'Detected Compounds limits'!$B$2:$H$2,0))</f>
        <v>10</v>
      </c>
      <c r="AF80" s="62"/>
      <c r="AG80" s="81"/>
      <c r="AH80" s="81">
        <v>0.39900000000000002</v>
      </c>
      <c r="AI80" s="81">
        <v>0.40500000000000003</v>
      </c>
      <c r="AJ80" s="81">
        <v>0.40699999999999997</v>
      </c>
      <c r="AK80" s="81">
        <v>0.33800000000000002</v>
      </c>
      <c r="AL80" s="81">
        <v>0.34499999999999997</v>
      </c>
      <c r="AM80" s="81">
        <f>INDEX('Detected Compounds limits'!$B$2:$H$50, MATCH($W80,'Detected Compounds limits'!$B$2:$B$50, 0), MATCH(AM$4,'Detected Compounds limits'!$B$2:$H$2,0))</f>
        <v>16.600000000000001</v>
      </c>
      <c r="AN80" s="62"/>
      <c r="AO80" s="81">
        <f>INDEX('Detected Compounds limits'!$B$2:$H$50, MATCH($W80,'Detected Compounds limits'!$B$2:$B$50, 0), MATCH(AO$4,'Detected Compounds limits'!$B$2:$H$2,0))</f>
        <v>0.05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58"/>
      <c r="CB80" s="58"/>
      <c r="CC80" s="58"/>
      <c r="CD80" s="58"/>
      <c r="CE80" s="58"/>
      <c r="CF80" s="58"/>
      <c r="CG80" s="62"/>
      <c r="CH80" s="62"/>
      <c r="CI80" s="62"/>
      <c r="CJ80" s="62"/>
      <c r="CK80" s="62"/>
    </row>
    <row r="81" spans="1:89" x14ac:dyDescent="0.25">
      <c r="A81" s="56"/>
      <c r="B81" s="56"/>
      <c r="C81" s="56"/>
      <c r="D81" s="56"/>
      <c r="E81" s="56"/>
      <c r="F81" s="56"/>
      <c r="G81" s="56"/>
      <c r="H81" s="56"/>
      <c r="I81" s="56"/>
      <c r="J81" s="25"/>
      <c r="K81" s="25"/>
      <c r="L81" s="25"/>
      <c r="M81" s="25"/>
      <c r="N81" s="25"/>
      <c r="O81" s="25"/>
      <c r="P81" s="25"/>
      <c r="Q81" s="25"/>
      <c r="R81" s="25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0"/>
      <c r="CB81" s="60"/>
      <c r="CC81" s="60"/>
      <c r="CD81" s="60"/>
      <c r="CE81" s="60"/>
      <c r="CF81" s="60"/>
      <c r="CG81" s="62"/>
      <c r="CH81" s="62"/>
      <c r="CI81" s="62"/>
      <c r="CJ81" s="62"/>
      <c r="CK81" s="62"/>
    </row>
    <row r="82" spans="1:89" x14ac:dyDescent="0.25">
      <c r="A82" s="56"/>
      <c r="B82" s="56"/>
      <c r="C82" s="56"/>
      <c r="D82" s="56"/>
      <c r="E82" s="56"/>
      <c r="F82" s="56"/>
      <c r="G82" s="56"/>
      <c r="H82" s="56"/>
      <c r="I82" s="56"/>
      <c r="J82" s="25"/>
      <c r="K82" s="25"/>
      <c r="L82" s="25"/>
      <c r="M82" s="25"/>
      <c r="N82" s="25"/>
      <c r="O82" s="25"/>
      <c r="P82" s="25"/>
      <c r="Q82" s="25"/>
      <c r="R82" s="25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0"/>
      <c r="CB82" s="60"/>
      <c r="CC82" s="60"/>
      <c r="CD82" s="60"/>
      <c r="CE82" s="60"/>
      <c r="CF82" s="60"/>
      <c r="CG82" s="62"/>
      <c r="CH82" s="62"/>
      <c r="CI82" s="62"/>
      <c r="CJ82" s="62"/>
      <c r="CK82" s="62"/>
    </row>
    <row r="83" spans="1:89" x14ac:dyDescent="0.25">
      <c r="A83" s="56"/>
      <c r="B83" s="56"/>
      <c r="C83" s="56"/>
      <c r="D83" s="56"/>
      <c r="E83" s="56"/>
      <c r="F83" s="56"/>
      <c r="G83" s="56"/>
      <c r="H83" s="56"/>
      <c r="I83" s="56"/>
      <c r="J83" s="25"/>
      <c r="K83" s="25"/>
      <c r="L83" s="25"/>
      <c r="M83" s="25"/>
      <c r="N83" s="25"/>
      <c r="O83" s="25"/>
      <c r="P83" s="25"/>
      <c r="Q83" s="25"/>
      <c r="R83" s="25"/>
      <c r="S83" s="62"/>
      <c r="T83" s="62"/>
      <c r="U83" s="62"/>
      <c r="V83" s="62"/>
      <c r="W83" s="62" t="str">
        <f>W61</f>
        <v>Ziegelei Oberwil</v>
      </c>
      <c r="X83" s="62"/>
      <c r="Y83" s="81" t="str">
        <f t="shared" ref="Y83:AD83" si="27">Y62</f>
        <v>04/03</v>
      </c>
      <c r="Z83" s="81" t="str">
        <f t="shared" si="27"/>
        <v>31/03</v>
      </c>
      <c r="AA83" s="81" t="str">
        <f t="shared" si="27"/>
        <v>29/04</v>
      </c>
      <c r="AB83" s="81" t="str">
        <f t="shared" si="27"/>
        <v>25/05</v>
      </c>
      <c r="AC83" s="81" t="str">
        <f t="shared" si="27"/>
        <v>23/06</v>
      </c>
      <c r="AD83" s="81" t="str">
        <f t="shared" si="27"/>
        <v>21/07</v>
      </c>
      <c r="AE83" s="84"/>
      <c r="AF83" s="84"/>
      <c r="AG83" s="81" t="str">
        <f t="shared" ref="AG83:AL83" si="28">AG62</f>
        <v>04/03</v>
      </c>
      <c r="AH83" s="81" t="str">
        <f t="shared" si="28"/>
        <v>31/03</v>
      </c>
      <c r="AI83" s="81" t="str">
        <f t="shared" si="28"/>
        <v>29/04</v>
      </c>
      <c r="AJ83" s="81" t="str">
        <f t="shared" si="28"/>
        <v>25/05</v>
      </c>
      <c r="AK83" s="81" t="str">
        <f t="shared" si="28"/>
        <v>23/06</v>
      </c>
      <c r="AL83" s="81" t="str">
        <f t="shared" si="28"/>
        <v>21/07</v>
      </c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0"/>
      <c r="CB83" s="60"/>
      <c r="CC83" s="60"/>
      <c r="CD83" s="60"/>
      <c r="CE83" s="60"/>
      <c r="CF83" s="60"/>
      <c r="CG83" s="62"/>
      <c r="CH83" s="62"/>
      <c r="CI83" s="62"/>
      <c r="CJ83" s="62"/>
      <c r="CK83" s="62"/>
    </row>
    <row r="84" spans="1:89" x14ac:dyDescent="0.25">
      <c r="A84" s="56"/>
      <c r="B84" s="56"/>
      <c r="C84" s="56"/>
      <c r="D84" s="56"/>
      <c r="E84" s="56"/>
      <c r="F84" s="56"/>
      <c r="G84" s="56"/>
      <c r="H84" s="56"/>
      <c r="I84" s="56"/>
      <c r="J84" s="25"/>
      <c r="K84" s="25"/>
      <c r="L84" s="25"/>
      <c r="M84" s="25"/>
      <c r="N84" s="25"/>
      <c r="O84" s="25"/>
      <c r="P84" s="25"/>
      <c r="Q84" s="25"/>
      <c r="R84" s="25"/>
      <c r="S84" s="62"/>
      <c r="T84" s="62"/>
      <c r="U84" s="62"/>
      <c r="V84" s="62"/>
      <c r="W84" s="50" t="s">
        <v>78</v>
      </c>
      <c r="X84" s="62"/>
      <c r="Y84" s="81">
        <f t="shared" ref="Y84:AD84" si="29">SUMPRODUCT(($T63:$T80&lt;&gt;"x")*($V63:$V80&lt;&gt;"x")*(CA63:CA80="&lt;")*(Y63:Y80&gt;$AE63:$AE80))</f>
        <v>0</v>
      </c>
      <c r="Z84" s="81">
        <f t="shared" si="29"/>
        <v>0</v>
      </c>
      <c r="AA84" s="81">
        <f t="shared" si="29"/>
        <v>0</v>
      </c>
      <c r="AB84" s="81">
        <f t="shared" si="29"/>
        <v>0</v>
      </c>
      <c r="AC84" s="81">
        <f t="shared" si="29"/>
        <v>0</v>
      </c>
      <c r="AD84" s="81">
        <f t="shared" si="29"/>
        <v>0</v>
      </c>
      <c r="AE84" s="62"/>
      <c r="AF84" s="62"/>
      <c r="AG84" s="81">
        <f t="shared" ref="AG84:AL84" si="30">SUMPRODUCT(($T63:$T80&lt;&gt;"x")*($V63:$V80&lt;&gt;"x")*(CA63:CA80="&lt;")*(AG63:AG80&gt;$AM63:$AM80))</f>
        <v>0</v>
      </c>
      <c r="AH84" s="81">
        <f t="shared" si="30"/>
        <v>0</v>
      </c>
      <c r="AI84" s="81">
        <f t="shared" si="30"/>
        <v>0</v>
      </c>
      <c r="AJ84" s="81">
        <f t="shared" si="30"/>
        <v>0</v>
      </c>
      <c r="AK84" s="81">
        <f t="shared" si="30"/>
        <v>0</v>
      </c>
      <c r="AL84" s="81">
        <f t="shared" si="30"/>
        <v>0</v>
      </c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0"/>
      <c r="CB84" s="60"/>
      <c r="CC84" s="60"/>
      <c r="CD84" s="60"/>
      <c r="CE84" s="60"/>
      <c r="CF84" s="60"/>
      <c r="CG84" s="62"/>
      <c r="CH84" s="62"/>
      <c r="CI84" s="62"/>
      <c r="CJ84" s="62"/>
      <c r="CK84" s="62"/>
    </row>
    <row r="85" spans="1:8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25"/>
      <c r="K85" s="25"/>
      <c r="L85" s="25"/>
      <c r="M85" s="25"/>
      <c r="N85" s="25"/>
      <c r="O85" s="25"/>
      <c r="P85" s="25"/>
      <c r="Q85" s="25"/>
      <c r="R85" s="25"/>
      <c r="S85" s="62"/>
      <c r="T85" s="62"/>
      <c r="U85" s="62"/>
      <c r="V85" s="62"/>
      <c r="W85" s="51" t="s">
        <v>72</v>
      </c>
      <c r="X85" s="62"/>
      <c r="Y85" s="81">
        <f t="shared" ref="Y85:AD85" si="31">SUMPRODUCT(($T63:$T80&lt;&gt;"x")*($V63:$V80&lt;&gt;"x")*(CA63:CA80&lt;&gt;"&lt;")*(Y63:Y80&gt;$AE63:$AE80))</f>
        <v>0</v>
      </c>
      <c r="Z85" s="81">
        <f t="shared" si="31"/>
        <v>1</v>
      </c>
      <c r="AA85" s="81">
        <f t="shared" si="31"/>
        <v>1</v>
      </c>
      <c r="AB85" s="81">
        <f t="shared" si="31"/>
        <v>2</v>
      </c>
      <c r="AC85" s="81">
        <f t="shared" si="31"/>
        <v>1</v>
      </c>
      <c r="AD85" s="81">
        <f t="shared" si="31"/>
        <v>1</v>
      </c>
      <c r="AE85" s="62"/>
      <c r="AF85" s="62"/>
      <c r="AG85" s="81">
        <f t="shared" ref="AG85:AL85" si="32">SUMPRODUCT(($T63:$T80&lt;&gt;"x")*($V63:$V80&lt;&gt;"x")*(CA63:CA80&lt;&gt;"&lt;")*(AG63:AG80&gt;$AM63:$AM80))</f>
        <v>0</v>
      </c>
      <c r="AH85" s="81">
        <f t="shared" si="32"/>
        <v>0</v>
      </c>
      <c r="AI85" s="81">
        <f t="shared" si="32"/>
        <v>0</v>
      </c>
      <c r="AJ85" s="81">
        <f t="shared" si="32"/>
        <v>1</v>
      </c>
      <c r="AK85" s="81">
        <f t="shared" si="32"/>
        <v>1</v>
      </c>
      <c r="AL85" s="81">
        <f t="shared" si="32"/>
        <v>1</v>
      </c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0"/>
      <c r="CB85" s="60"/>
      <c r="CC85" s="60"/>
      <c r="CD85" s="60"/>
      <c r="CE85" s="60"/>
      <c r="CF85" s="60"/>
      <c r="CG85" s="62"/>
      <c r="CH85" s="62"/>
      <c r="CI85" s="62"/>
      <c r="CJ85" s="62"/>
      <c r="CK85" s="62"/>
    </row>
    <row r="86" spans="1:89" x14ac:dyDescent="0.25">
      <c r="A86" s="56"/>
      <c r="B86" s="56"/>
      <c r="C86" s="56"/>
      <c r="D86" s="56"/>
      <c r="E86" s="56"/>
      <c r="F86" s="56"/>
      <c r="G86" s="56"/>
      <c r="H86" s="56"/>
      <c r="I86" s="56"/>
      <c r="J86" s="25"/>
      <c r="K86" s="25"/>
      <c r="L86" s="25"/>
      <c r="M86" s="25"/>
      <c r="N86" s="25"/>
      <c r="O86" s="25"/>
      <c r="P86" s="25"/>
      <c r="Q86" s="25"/>
      <c r="R86" s="25"/>
      <c r="S86" s="62"/>
      <c r="T86" s="62"/>
      <c r="U86" s="62"/>
      <c r="V86" s="62"/>
      <c r="W86" s="28" t="s">
        <v>77</v>
      </c>
      <c r="X86" s="62"/>
      <c r="Y86" s="81">
        <f t="shared" ref="Y86:AD86" si="33">SUMPRODUCT((Y63:Y80&gt;=$AO63:$AO80)*($T63:$T80&lt;&gt;"x")*($V63:$V80&lt;&gt;"x")*(CA63:CA80&lt;&gt;"&lt;")*(Y63:Y80&lt;=$AE63:$AE80))</f>
        <v>1</v>
      </c>
      <c r="Z86" s="81">
        <f t="shared" si="33"/>
        <v>1</v>
      </c>
      <c r="AA86" s="81">
        <f t="shared" si="33"/>
        <v>2</v>
      </c>
      <c r="AB86" s="81">
        <f t="shared" si="33"/>
        <v>0</v>
      </c>
      <c r="AC86" s="81">
        <f t="shared" si="33"/>
        <v>1</v>
      </c>
      <c r="AD86" s="81">
        <f t="shared" si="33"/>
        <v>1</v>
      </c>
      <c r="AE86" s="62"/>
      <c r="AF86" s="62"/>
      <c r="AG86" s="81">
        <f t="shared" ref="AG86:AL86" si="34">SUMPRODUCT((AG63:AG80&gt;=$AO63:$AO80)*($T63:$T80&lt;&gt;"x")*($V63:$V80&lt;&gt;"x")*(CA63:CA80&lt;&gt;"&lt;")*(AG63:AG80&lt;=$AM63:$AM80))</f>
        <v>1</v>
      </c>
      <c r="AH86" s="81">
        <f t="shared" si="34"/>
        <v>2</v>
      </c>
      <c r="AI86" s="81">
        <f t="shared" si="34"/>
        <v>3</v>
      </c>
      <c r="AJ86" s="81">
        <f t="shared" si="34"/>
        <v>1</v>
      </c>
      <c r="AK86" s="81">
        <f t="shared" si="34"/>
        <v>1</v>
      </c>
      <c r="AL86" s="81">
        <f t="shared" si="34"/>
        <v>1</v>
      </c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0"/>
      <c r="CB86" s="60"/>
      <c r="CC86" s="60"/>
      <c r="CD86" s="60"/>
      <c r="CE86" s="60"/>
      <c r="CF86" s="60"/>
      <c r="CG86" s="62"/>
      <c r="CH86" s="62"/>
      <c r="CI86" s="62"/>
      <c r="CJ86" s="62"/>
      <c r="CK86" s="62"/>
    </row>
    <row r="87" spans="1:89" x14ac:dyDescent="0.25">
      <c r="A87" s="56"/>
      <c r="B87" s="56"/>
      <c r="C87" s="56"/>
      <c r="D87" s="56"/>
      <c r="E87" s="56"/>
      <c r="F87" s="56"/>
      <c r="G87" s="56"/>
      <c r="H87" s="56"/>
      <c r="I87" s="56"/>
      <c r="J87" s="25"/>
      <c r="K87" s="25"/>
      <c r="L87" s="25"/>
      <c r="M87" s="25"/>
      <c r="N87" s="25"/>
      <c r="O87" s="25"/>
      <c r="P87" s="25"/>
      <c r="Q87" s="25"/>
      <c r="R87" s="25"/>
      <c r="S87" s="62"/>
      <c r="T87" s="62"/>
      <c r="U87" s="62"/>
      <c r="V87" s="62"/>
      <c r="W87" s="25" t="s">
        <v>73</v>
      </c>
      <c r="X87" s="62"/>
      <c r="Y87" s="100">
        <f t="shared" ref="Y87:AD87" si="35">SUMPRODUCT(($T63:$T80&lt;&gt;"x")*($V63:$V80&lt;&gt;"x")*(Y63:Y80&gt;0)*(CA63:CA80="&lt;")*(Y63:Y80&lt;=$AE63:$AE80))</f>
        <v>0</v>
      </c>
      <c r="Z87" s="100">
        <f t="shared" si="35"/>
        <v>1</v>
      </c>
      <c r="AA87" s="100">
        <f t="shared" si="35"/>
        <v>0</v>
      </c>
      <c r="AB87" s="100">
        <f t="shared" si="35"/>
        <v>2</v>
      </c>
      <c r="AC87" s="100">
        <f t="shared" si="35"/>
        <v>1</v>
      </c>
      <c r="AD87" s="100">
        <f t="shared" si="35"/>
        <v>1</v>
      </c>
      <c r="AE87" s="62"/>
      <c r="AF87" s="62"/>
      <c r="AG87" s="100">
        <f t="shared" ref="AG87:AL87" si="36">SUMPRODUCT(($T63:$T80&lt;&gt;"x")*($V63:$V80&lt;&gt;"x")*(AG63:AG80&gt;0)*(CA63:CA80="&lt;")*(AG63:AG80&lt;=$AM63:$AM80))</f>
        <v>0</v>
      </c>
      <c r="AH87" s="100">
        <f t="shared" si="36"/>
        <v>1</v>
      </c>
      <c r="AI87" s="100">
        <f t="shared" si="36"/>
        <v>0</v>
      </c>
      <c r="AJ87" s="100">
        <f t="shared" si="36"/>
        <v>2</v>
      </c>
      <c r="AK87" s="100">
        <f t="shared" si="36"/>
        <v>1</v>
      </c>
      <c r="AL87" s="100">
        <f t="shared" si="36"/>
        <v>1</v>
      </c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0"/>
      <c r="CB87" s="60"/>
      <c r="CC87" s="60"/>
      <c r="CD87" s="60"/>
      <c r="CE87" s="60"/>
      <c r="CF87" s="60"/>
      <c r="CG87" s="62"/>
      <c r="CH87" s="62"/>
      <c r="CI87" s="62"/>
      <c r="CJ87" s="62"/>
      <c r="CK87" s="62"/>
    </row>
    <row r="88" spans="1:89" x14ac:dyDescent="0.25">
      <c r="A88" s="56"/>
      <c r="B88" s="56"/>
      <c r="C88" s="56"/>
      <c r="D88" s="56"/>
      <c r="E88" s="56"/>
      <c r="F88" s="56"/>
      <c r="G88" s="56"/>
      <c r="H88" s="56"/>
      <c r="I88" s="56"/>
      <c r="J88" s="25"/>
      <c r="K88" s="25"/>
      <c r="L88" s="25"/>
      <c r="M88" s="25"/>
      <c r="N88" s="25"/>
      <c r="O88" s="25"/>
      <c r="P88" s="25"/>
      <c r="Q88" s="25"/>
      <c r="R88" s="25"/>
      <c r="S88" s="62"/>
      <c r="T88" s="62"/>
      <c r="U88" s="62"/>
      <c r="V88" s="62"/>
      <c r="W88" s="26" t="s">
        <v>69</v>
      </c>
      <c r="X88" s="62"/>
      <c r="Y88" s="81">
        <f t="shared" ref="Y88:AD88" si="37">SUMPRODUCT(($T63:$T80="x")*(Y63:Y80&gt;0))</f>
        <v>0</v>
      </c>
      <c r="Z88" s="81">
        <f t="shared" si="37"/>
        <v>3</v>
      </c>
      <c r="AA88" s="81">
        <f t="shared" si="37"/>
        <v>3</v>
      </c>
      <c r="AB88" s="81">
        <f t="shared" si="37"/>
        <v>7</v>
      </c>
      <c r="AC88" s="81">
        <f t="shared" si="37"/>
        <v>7</v>
      </c>
      <c r="AD88" s="81">
        <f t="shared" si="37"/>
        <v>8</v>
      </c>
      <c r="AE88" s="62"/>
      <c r="AF88" s="62"/>
      <c r="AG88" s="81">
        <f>SUMPRODUCT(($T63:$T80="x")*(AG63:AG80&gt;0))</f>
        <v>0</v>
      </c>
      <c r="AH88" s="81">
        <f t="shared" ref="AH88:AL88" si="38">SUMPRODUCT(($T63:$T80="x")*(AH63:AH80&gt;0))</f>
        <v>3</v>
      </c>
      <c r="AI88" s="81">
        <f t="shared" si="38"/>
        <v>3</v>
      </c>
      <c r="AJ88" s="81">
        <f t="shared" si="38"/>
        <v>7</v>
      </c>
      <c r="AK88" s="81">
        <f t="shared" si="38"/>
        <v>7</v>
      </c>
      <c r="AL88" s="81">
        <f t="shared" si="38"/>
        <v>8</v>
      </c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0"/>
      <c r="CB88" s="60"/>
      <c r="CC88" s="60"/>
      <c r="CD88" s="60"/>
      <c r="CE88" s="60"/>
      <c r="CF88" s="60"/>
      <c r="CG88" s="62"/>
      <c r="CH88" s="62"/>
      <c r="CI88" s="62"/>
      <c r="CJ88" s="62"/>
      <c r="CK88" s="62"/>
    </row>
    <row r="89" spans="1:89" x14ac:dyDescent="0.25">
      <c r="A89" s="56"/>
      <c r="B89" s="56"/>
      <c r="C89" s="56"/>
      <c r="D89" s="56"/>
      <c r="E89" s="56"/>
      <c r="F89" s="56"/>
      <c r="G89" s="56"/>
      <c r="H89" s="56"/>
      <c r="I89" s="56"/>
      <c r="J89" s="25"/>
      <c r="K89" s="25"/>
      <c r="L89" s="25"/>
      <c r="M89" s="25"/>
      <c r="N89" s="25"/>
      <c r="O89" s="25"/>
      <c r="P89" s="25"/>
      <c r="Q89" s="25"/>
      <c r="R89" s="25"/>
      <c r="S89" s="62"/>
      <c r="T89" s="62"/>
      <c r="U89" s="62"/>
      <c r="V89" s="62"/>
      <c r="W89" s="27" t="s">
        <v>185</v>
      </c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0"/>
      <c r="CB89" s="60"/>
      <c r="CC89" s="60"/>
      <c r="CD89" s="60"/>
      <c r="CE89" s="60"/>
      <c r="CF89" s="60"/>
      <c r="CG89" s="62"/>
      <c r="CH89" s="62"/>
      <c r="CI89" s="62"/>
      <c r="CJ89" s="62"/>
      <c r="CK89" s="62"/>
    </row>
    <row r="90" spans="1:89" x14ac:dyDescent="0.25">
      <c r="A90" s="56"/>
      <c r="B90" s="56"/>
      <c r="C90" s="56"/>
      <c r="D90" s="56"/>
      <c r="E90" s="56"/>
      <c r="F90" s="56"/>
      <c r="G90" s="56"/>
      <c r="H90" s="56"/>
      <c r="I90" s="56"/>
      <c r="J90" s="25"/>
      <c r="K90" s="25"/>
      <c r="L90" s="25"/>
      <c r="M90" s="25"/>
      <c r="N90" s="25"/>
      <c r="O90" s="25"/>
      <c r="P90" s="25"/>
      <c r="Q90" s="25"/>
      <c r="R90" s="25"/>
      <c r="S90" s="62"/>
      <c r="T90" s="62"/>
      <c r="U90" s="62"/>
      <c r="V90" s="62"/>
      <c r="W90" s="62" t="s">
        <v>186</v>
      </c>
      <c r="X90" s="62"/>
      <c r="Y90" s="84">
        <f t="shared" ref="Y90:AD90" si="39">SUM(Y84:Y88)</f>
        <v>1</v>
      </c>
      <c r="Z90" s="84">
        <f t="shared" si="39"/>
        <v>6</v>
      </c>
      <c r="AA90" s="84">
        <f t="shared" si="39"/>
        <v>6</v>
      </c>
      <c r="AB90" s="84">
        <f t="shared" si="39"/>
        <v>11</v>
      </c>
      <c r="AC90" s="84">
        <f t="shared" si="39"/>
        <v>10</v>
      </c>
      <c r="AD90" s="84">
        <f t="shared" si="39"/>
        <v>11</v>
      </c>
      <c r="AE90" s="62"/>
      <c r="AF90" s="62"/>
      <c r="AG90" s="84">
        <f t="shared" ref="AG90:AL90" si="40">SUM(AG84:AG88)</f>
        <v>1</v>
      </c>
      <c r="AH90" s="84">
        <f t="shared" si="40"/>
        <v>6</v>
      </c>
      <c r="AI90" s="84">
        <f t="shared" si="40"/>
        <v>6</v>
      </c>
      <c r="AJ90" s="84">
        <f t="shared" si="40"/>
        <v>11</v>
      </c>
      <c r="AK90" s="84">
        <f t="shared" si="40"/>
        <v>10</v>
      </c>
      <c r="AL90" s="84">
        <f t="shared" si="40"/>
        <v>11</v>
      </c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0"/>
      <c r="CB90" s="60"/>
      <c r="CC90" s="60"/>
      <c r="CD90" s="60"/>
      <c r="CE90" s="60"/>
      <c r="CF90" s="60"/>
      <c r="CG90" s="62"/>
      <c r="CH90" s="62"/>
      <c r="CI90" s="62"/>
      <c r="CJ90" s="62"/>
      <c r="CK90" s="62"/>
    </row>
    <row r="91" spans="1:89" x14ac:dyDescent="0.25">
      <c r="A91" s="56"/>
      <c r="B91" s="56"/>
      <c r="C91" s="56"/>
      <c r="D91" s="56"/>
      <c r="E91" s="56"/>
      <c r="F91" s="56"/>
      <c r="G91" s="56"/>
      <c r="H91" s="56"/>
      <c r="I91" s="56"/>
      <c r="J91" s="25"/>
      <c r="K91" s="25"/>
      <c r="L91" s="25"/>
      <c r="M91" s="25"/>
      <c r="N91" s="25"/>
      <c r="O91" s="25"/>
      <c r="P91" s="25"/>
      <c r="Q91" s="25"/>
      <c r="R91" s="25"/>
      <c r="S91" s="62"/>
      <c r="T91" s="62"/>
      <c r="U91" s="62"/>
      <c r="V91" s="62"/>
      <c r="W91" s="62"/>
      <c r="X91" s="62"/>
      <c r="Y91" s="84"/>
      <c r="Z91" s="84"/>
      <c r="AA91" s="84"/>
      <c r="AB91" s="84"/>
      <c r="AC91" s="84"/>
      <c r="AD91" s="84"/>
      <c r="AE91" s="62"/>
      <c r="AF91" s="62"/>
      <c r="AG91" s="84"/>
      <c r="AH91" s="84"/>
      <c r="AI91" s="84"/>
      <c r="AJ91" s="84"/>
      <c r="AK91" s="84"/>
      <c r="AL91" s="84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0"/>
      <c r="CB91" s="60"/>
      <c r="CC91" s="60"/>
      <c r="CD91" s="60"/>
      <c r="CE91" s="60"/>
      <c r="CF91" s="60"/>
      <c r="CG91" s="62"/>
      <c r="CH91" s="62"/>
      <c r="CI91" s="62"/>
      <c r="CJ91" s="62"/>
      <c r="CK91" s="62"/>
    </row>
    <row r="92" spans="1:89" x14ac:dyDescent="0.25">
      <c r="A92" s="56"/>
      <c r="B92" s="56"/>
      <c r="C92" s="56"/>
      <c r="D92" s="56"/>
      <c r="E92" s="56"/>
      <c r="F92" s="56"/>
      <c r="G92" s="56"/>
      <c r="H92" s="56"/>
      <c r="I92" s="56"/>
      <c r="J92" s="25"/>
      <c r="K92" s="25"/>
      <c r="L92" s="25"/>
      <c r="M92" s="25"/>
      <c r="N92" s="25"/>
      <c r="O92" s="25"/>
      <c r="P92" s="25"/>
      <c r="Q92" s="25"/>
      <c r="R92" s="25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0"/>
      <c r="CB92" s="60"/>
      <c r="CC92" s="60"/>
      <c r="CD92" s="60"/>
      <c r="CE92" s="60"/>
      <c r="CF92" s="60"/>
      <c r="CG92" s="62"/>
      <c r="CH92" s="62"/>
      <c r="CI92" s="62"/>
      <c r="CJ92" s="62"/>
      <c r="CK92" s="62"/>
    </row>
    <row r="93" spans="1:89" x14ac:dyDescent="0.25">
      <c r="A93" s="56"/>
      <c r="B93" s="56"/>
      <c r="C93" s="56"/>
      <c r="D93" s="56"/>
      <c r="E93" s="56"/>
      <c r="F93" s="56"/>
      <c r="G93" s="56"/>
      <c r="H93" s="56"/>
      <c r="I93" s="56"/>
      <c r="J93" s="25"/>
      <c r="K93" s="25"/>
      <c r="L93" s="25"/>
      <c r="M93" s="25"/>
      <c r="N93" s="25"/>
      <c r="O93" s="25"/>
      <c r="P93" s="25"/>
      <c r="Q93" s="25"/>
      <c r="R93" s="25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0"/>
      <c r="CB93" s="60"/>
      <c r="CC93" s="60"/>
      <c r="CD93" s="60"/>
      <c r="CE93" s="60"/>
      <c r="CF93" s="60"/>
      <c r="CG93" s="62"/>
      <c r="CH93" s="62"/>
      <c r="CI93" s="62"/>
      <c r="CJ93" s="62"/>
      <c r="CK93" s="62"/>
    </row>
    <row r="94" spans="1:89" ht="26.25" x14ac:dyDescent="0.4">
      <c r="A94" s="56"/>
      <c r="B94" s="56"/>
      <c r="C94" s="56"/>
      <c r="D94" s="56"/>
      <c r="E94" s="56"/>
      <c r="F94" s="56"/>
      <c r="G94" s="56"/>
      <c r="H94" s="56"/>
      <c r="I94" s="56"/>
      <c r="J94" s="25"/>
      <c r="K94" s="25"/>
      <c r="L94" s="25"/>
      <c r="M94" s="25"/>
      <c r="N94" s="25"/>
      <c r="O94" s="25"/>
      <c r="P94" s="25"/>
      <c r="Q94" s="25"/>
      <c r="R94" s="25"/>
      <c r="S94" s="62"/>
      <c r="T94" s="102"/>
      <c r="U94" s="62" t="s">
        <v>226</v>
      </c>
      <c r="V94" s="62"/>
      <c r="W94" s="75" t="s">
        <v>140</v>
      </c>
      <c r="X94" s="62"/>
      <c r="Y94" s="76"/>
      <c r="Z94" s="76"/>
      <c r="AA94" s="76"/>
      <c r="AB94" s="76"/>
      <c r="AC94" s="76"/>
      <c r="AD94" s="101" t="s">
        <v>62</v>
      </c>
      <c r="AE94" s="62"/>
      <c r="AF94" s="62"/>
      <c r="AG94" s="76"/>
      <c r="AH94" s="76"/>
      <c r="AI94" s="76"/>
      <c r="AJ94" s="76"/>
      <c r="AK94" s="76"/>
      <c r="AL94" s="101" t="s">
        <v>62</v>
      </c>
      <c r="AM94" s="62"/>
      <c r="AN94" s="62"/>
      <c r="AO94" s="97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0"/>
      <c r="CB94" s="60"/>
      <c r="CC94" s="60"/>
      <c r="CD94" s="60"/>
      <c r="CE94" s="60"/>
      <c r="CF94" s="60"/>
      <c r="CG94" s="62"/>
      <c r="CH94" s="62"/>
      <c r="CI94" s="62"/>
      <c r="CJ94" s="62"/>
      <c r="CK94" s="62"/>
    </row>
    <row r="95" spans="1:89" ht="30" x14ac:dyDescent="0.25">
      <c r="A95" s="56"/>
      <c r="B95" s="56"/>
      <c r="C95" s="56"/>
      <c r="D95" s="56"/>
      <c r="E95" s="56"/>
      <c r="F95" s="56"/>
      <c r="G95" s="56"/>
      <c r="H95" s="56"/>
      <c r="I95" s="56"/>
      <c r="J95" s="25"/>
      <c r="K95" s="25"/>
      <c r="L95" s="25"/>
      <c r="M95" s="25"/>
      <c r="N95" s="25"/>
      <c r="O95" s="25"/>
      <c r="P95" s="25"/>
      <c r="Q95" s="25"/>
      <c r="R95" s="25"/>
      <c r="S95" s="62"/>
      <c r="T95" s="73" t="s">
        <v>69</v>
      </c>
      <c r="U95" s="109" t="s">
        <v>64</v>
      </c>
      <c r="V95" s="110" t="s">
        <v>63</v>
      </c>
      <c r="W95" s="78" t="s">
        <v>60</v>
      </c>
      <c r="X95" s="62"/>
      <c r="Y95" s="107" t="s">
        <v>229</v>
      </c>
      <c r="Z95" s="107" t="s">
        <v>230</v>
      </c>
      <c r="AA95" s="107" t="s">
        <v>231</v>
      </c>
      <c r="AB95" s="107" t="s">
        <v>232</v>
      </c>
      <c r="AC95" s="107" t="s">
        <v>233</v>
      </c>
      <c r="AD95" s="107" t="s">
        <v>234</v>
      </c>
      <c r="AE95" s="98" t="str">
        <f>$AE$1</f>
        <v>GSchV_limits</v>
      </c>
      <c r="AF95" s="62"/>
      <c r="AG95" s="107" t="s">
        <v>229</v>
      </c>
      <c r="AH95" s="107" t="s">
        <v>230</v>
      </c>
      <c r="AI95" s="107" t="s">
        <v>231</v>
      </c>
      <c r="AJ95" s="107" t="s">
        <v>232</v>
      </c>
      <c r="AK95" s="107" t="s">
        <v>233</v>
      </c>
      <c r="AL95" s="107" t="s">
        <v>234</v>
      </c>
      <c r="AM95" s="108" t="s">
        <v>4</v>
      </c>
      <c r="AN95" s="62"/>
      <c r="AO95" s="79" t="s">
        <v>2</v>
      </c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58">
        <v>3</v>
      </c>
      <c r="CB95" s="58">
        <v>3</v>
      </c>
      <c r="CC95" s="58">
        <v>4</v>
      </c>
      <c r="CD95" s="58">
        <v>5</v>
      </c>
      <c r="CE95" s="58">
        <v>6</v>
      </c>
      <c r="CF95" s="58">
        <v>7</v>
      </c>
      <c r="CG95" s="62"/>
      <c r="CH95" s="62"/>
      <c r="CI95" s="62"/>
      <c r="CJ95" s="62"/>
      <c r="CK95" s="62"/>
    </row>
    <row r="96" spans="1:89" x14ac:dyDescent="0.25">
      <c r="A96" s="56"/>
      <c r="B96" s="56"/>
      <c r="C96" s="56"/>
      <c r="D96" s="56"/>
      <c r="E96" s="56"/>
      <c r="F96" s="56"/>
      <c r="G96" s="56"/>
      <c r="H96" s="56"/>
      <c r="I96" s="56"/>
      <c r="J96" s="25"/>
      <c r="K96" s="25"/>
      <c r="L96" s="25"/>
      <c r="M96" s="25"/>
      <c r="N96" s="25"/>
      <c r="O96" s="25"/>
      <c r="P96" s="25"/>
      <c r="Q96" s="25"/>
      <c r="R96" s="25"/>
      <c r="S96" s="62"/>
      <c r="T96" s="81" t="str">
        <f>INDEX('Detected Compounds limits'!$B$2:$I$50, MATCH($W96,'Detected Compounds limits'!$B$2:$B$50, 0), MATCH(T$4,'Detected Compounds limits'!$B$2:$I$2,0))</f>
        <v xml:space="preserve"> </v>
      </c>
      <c r="U96" s="81"/>
      <c r="V96" s="82"/>
      <c r="W96" s="83" t="s">
        <v>86</v>
      </c>
      <c r="X96" s="62"/>
      <c r="Y96" s="81"/>
      <c r="Z96" s="81">
        <v>5.2999999999999999E-2</v>
      </c>
      <c r="AA96" s="81">
        <v>3.3000000000000002E-2</v>
      </c>
      <c r="AB96" s="81"/>
      <c r="AC96" s="81"/>
      <c r="AD96" s="81"/>
      <c r="AE96" s="81">
        <f>INDEX('Detected Compounds limits'!$B$2:$H$50, MATCH($W96,'Detected Compounds limits'!$B$2:$B$50, 0), MATCH(AE$1,'Detected Compounds limits'!$B$2:$H$2,0))</f>
        <v>0.1</v>
      </c>
      <c r="AF96" s="62"/>
      <c r="AG96" s="81"/>
      <c r="AH96" s="81">
        <v>5.2999999999999999E-2</v>
      </c>
      <c r="AI96" s="81">
        <v>3.3000000000000002E-2</v>
      </c>
      <c r="AJ96" s="81"/>
      <c r="AK96" s="81"/>
      <c r="AL96" s="81"/>
      <c r="AM96" s="81">
        <f>INDEX('Detected Compounds limits'!$B$2:$H$50, MATCH($W96,'Detected Compounds limits'!$B$2:$B$50, 0), MATCH(AM$4,'Detected Compounds limits'!$B$2:$H$2,0))</f>
        <v>0.6</v>
      </c>
      <c r="AN96" s="62"/>
      <c r="AO96" s="81">
        <f>INDEX('Detected Compounds limits'!$B$2:$H$50, MATCH($W96,'Detected Compounds limits'!$B$2:$B$50, 0), MATCH(AO$4,'Detected Compounds limits'!$B$2:$H$2,0))</f>
        <v>0.02</v>
      </c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59"/>
      <c r="CB96" s="59"/>
      <c r="CC96" s="59"/>
      <c r="CD96" s="59"/>
      <c r="CE96" s="59"/>
      <c r="CF96" s="59"/>
      <c r="CG96" s="62"/>
      <c r="CH96" s="62"/>
      <c r="CI96" s="62"/>
      <c r="CJ96" s="62"/>
      <c r="CK96" s="62"/>
    </row>
    <row r="97" spans="1:89" x14ac:dyDescent="0.25">
      <c r="A97" s="56"/>
      <c r="B97" s="56"/>
      <c r="C97" s="56"/>
      <c r="D97" s="56"/>
      <c r="E97" s="56"/>
      <c r="F97" s="56"/>
      <c r="G97" s="56"/>
      <c r="H97" s="56"/>
      <c r="I97" s="56"/>
      <c r="J97" s="25"/>
      <c r="K97" s="25"/>
      <c r="L97" s="25"/>
      <c r="M97" s="25"/>
      <c r="N97" s="25"/>
      <c r="O97" s="25"/>
      <c r="P97" s="25"/>
      <c r="Q97" s="25"/>
      <c r="R97" s="25"/>
      <c r="S97" s="62"/>
      <c r="T97" s="81" t="str">
        <f>INDEX('Detected Compounds limits'!$B$2:$I$50, MATCH($W97,'Detected Compounds limits'!$B$2:$B$50, 0), MATCH(T$4,'Detected Compounds limits'!$B$2:$I$2,0))</f>
        <v xml:space="preserve"> </v>
      </c>
      <c r="U97" s="81"/>
      <c r="V97" s="82"/>
      <c r="W97" s="83" t="s">
        <v>12</v>
      </c>
      <c r="X97" s="62"/>
      <c r="Y97" s="81">
        <v>1.4999999999999999E-4</v>
      </c>
      <c r="Z97" s="81"/>
      <c r="AA97" s="81"/>
      <c r="AB97" s="81"/>
      <c r="AC97" s="81"/>
      <c r="AD97" s="81"/>
      <c r="AE97" s="81">
        <f>INDEX('Detected Compounds limits'!$B$2:$H$50, MATCH($W97,'Detected Compounds limits'!$B$2:$B$50, 0), MATCH(AE$1,'Detected Compounds limits'!$B$2:$H$2,0))</f>
        <v>0.1</v>
      </c>
      <c r="AF97" s="62"/>
      <c r="AG97" s="81">
        <v>1.4999999999999999E-4</v>
      </c>
      <c r="AH97" s="81"/>
      <c r="AI97" s="81"/>
      <c r="AJ97" s="81"/>
      <c r="AK97" s="81"/>
      <c r="AL97" s="81"/>
      <c r="AM97" s="81">
        <f>INDEX('Detected Compounds limits'!$B$2:$H$50, MATCH($W97,'Detected Compounds limits'!$B$2:$B$50, 0), MATCH(AM$4,'Detected Compounds limits'!$B$2:$H$2,0))</f>
        <v>9.5000000000000005E-5</v>
      </c>
      <c r="AN97" s="62"/>
      <c r="AO97" s="81">
        <f>INDEX('Detected Compounds limits'!$B$2:$H$50, MATCH($W97,'Detected Compounds limits'!$B$2:$B$50, 0), MATCH(AO$4,'Detected Compounds limits'!$B$2:$H$2,0))</f>
        <v>2.0000000000000002E-5</v>
      </c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62"/>
      <c r="BM97" s="62"/>
      <c r="BN97" s="62"/>
      <c r="BO97" s="62"/>
      <c r="BP97" s="62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59"/>
      <c r="CB97" s="59"/>
      <c r="CC97" s="59"/>
      <c r="CD97" s="59"/>
      <c r="CE97" s="59" t="s">
        <v>76</v>
      </c>
      <c r="CF97" s="59"/>
      <c r="CG97" s="62"/>
      <c r="CH97" s="62"/>
      <c r="CI97" s="62"/>
      <c r="CJ97" s="62"/>
      <c r="CK97" s="62"/>
    </row>
    <row r="98" spans="1:89" x14ac:dyDescent="0.25">
      <c r="A98" s="56"/>
      <c r="B98" s="56"/>
      <c r="C98" s="56"/>
      <c r="D98" s="56"/>
      <c r="E98" s="56"/>
      <c r="F98" s="56"/>
      <c r="G98" s="56"/>
      <c r="H98" s="56"/>
      <c r="I98" s="56"/>
      <c r="J98" s="25"/>
      <c r="K98" s="25"/>
      <c r="L98" s="25"/>
      <c r="M98" s="25"/>
      <c r="N98" s="25"/>
      <c r="O98" s="25"/>
      <c r="P98" s="25"/>
      <c r="Q98" s="25"/>
      <c r="R98" s="25"/>
      <c r="S98" s="62"/>
      <c r="T98" s="81" t="str">
        <f>INDEX('Detected Compounds limits'!$B$2:$I$50, MATCH($W98,'Detected Compounds limits'!$B$2:$B$50, 0), MATCH(T$4,'Detected Compounds limits'!$B$2:$I$2,0))</f>
        <v xml:space="preserve"> </v>
      </c>
      <c r="U98" s="81"/>
      <c r="V98" s="82"/>
      <c r="W98" s="83" t="s">
        <v>18</v>
      </c>
      <c r="X98" s="62"/>
      <c r="Y98" s="81">
        <v>1.1000000000000001E-3</v>
      </c>
      <c r="Z98" s="81"/>
      <c r="AA98" s="81">
        <v>2.3000000000000001E-4</v>
      </c>
      <c r="AB98" s="81"/>
      <c r="AC98" s="81"/>
      <c r="AD98" s="81"/>
      <c r="AE98" s="81">
        <f>INDEX('Detected Compounds limits'!$B$2:$H$50, MATCH($W98,'Detected Compounds limits'!$B$2:$B$50, 0), MATCH(AE$1,'Detected Compounds limits'!$B$2:$H$2,0))</f>
        <v>4.6000000000000001E-4</v>
      </c>
      <c r="AF98" s="62"/>
      <c r="AG98" s="81">
        <v>1.1000000000000001E-3</v>
      </c>
      <c r="AH98" s="81"/>
      <c r="AI98" s="81">
        <v>2.3000000000000001E-4</v>
      </c>
      <c r="AJ98" s="81"/>
      <c r="AK98" s="81"/>
      <c r="AL98" s="81"/>
      <c r="AM98" s="81">
        <f>INDEX('Detected Compounds limits'!$B$2:$H$50, MATCH($W98,'Detected Compounds limits'!$B$2:$B$50, 0), MATCH(AM$4,'Detected Compounds limits'!$B$2:$H$2,0))</f>
        <v>4.6000000000000001E-4</v>
      </c>
      <c r="AN98" s="62"/>
      <c r="AO98" s="81">
        <f>INDEX('Detected Compounds limits'!$B$2:$H$50, MATCH($W98,'Detected Compounds limits'!$B$2:$B$50, 0), MATCH(AO$4,'Detected Compounds limits'!$B$2:$H$2,0))</f>
        <v>2.0000000000000001E-4</v>
      </c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58"/>
      <c r="CB98" s="58"/>
      <c r="CC98" s="58"/>
      <c r="CD98" s="58"/>
      <c r="CE98" s="58"/>
      <c r="CF98" s="61"/>
      <c r="CG98" s="62"/>
      <c r="CH98" s="62"/>
      <c r="CI98" s="62"/>
      <c r="CJ98" s="62"/>
      <c r="CK98" s="62"/>
    </row>
    <row r="99" spans="1:89" x14ac:dyDescent="0.25">
      <c r="A99" s="56"/>
      <c r="B99" s="56"/>
      <c r="C99" s="56"/>
      <c r="D99" s="56"/>
      <c r="E99" s="56"/>
      <c r="F99" s="56"/>
      <c r="G99" s="56"/>
      <c r="H99" s="56"/>
      <c r="I99" s="56"/>
      <c r="J99" s="25"/>
      <c r="K99" s="25"/>
      <c r="L99" s="25"/>
      <c r="M99" s="25"/>
      <c r="N99" s="25"/>
      <c r="O99" s="25"/>
      <c r="P99" s="25"/>
      <c r="Q99" s="25"/>
      <c r="R99" s="25"/>
      <c r="S99" s="62"/>
      <c r="T99" s="81" t="str">
        <f>INDEX('Detected Compounds limits'!$B$2:$I$50, MATCH($W99,'Detected Compounds limits'!$B$2:$B$50, 0), MATCH(T$4,'Detected Compounds limits'!$B$2:$I$2,0))</f>
        <v xml:space="preserve"> </v>
      </c>
      <c r="U99" s="81"/>
      <c r="V99" s="82"/>
      <c r="W99" s="83" t="s">
        <v>20</v>
      </c>
      <c r="X99" s="62"/>
      <c r="Y99" s="81"/>
      <c r="Z99" s="81">
        <v>2.6000000000000003E-4</v>
      </c>
      <c r="AA99" s="81"/>
      <c r="AB99" s="81"/>
      <c r="AC99" s="81"/>
      <c r="AD99" s="81"/>
      <c r="AE99" s="81">
        <f>INDEX('Detected Compounds limits'!$B$2:$H$50, MATCH($W99,'Detected Compounds limits'!$B$2:$B$50, 0), MATCH(AE$1,'Detected Compounds limits'!$B$2:$H$2,0))</f>
        <v>0.1</v>
      </c>
      <c r="AF99" s="62"/>
      <c r="AG99" s="81"/>
      <c r="AH99" s="81">
        <v>2.6000000000000003E-4</v>
      </c>
      <c r="AI99" s="81"/>
      <c r="AJ99" s="81"/>
      <c r="AK99" s="81"/>
      <c r="AL99" s="81"/>
      <c r="AM99" s="81">
        <f>INDEX('Detected Compounds limits'!$B$2:$H$50, MATCH($W99,'Detected Compounds limits'!$B$2:$B$50, 0), MATCH(AM$4,'Detected Compounds limits'!$B$2:$H$2,0))</f>
        <v>1E-3</v>
      </c>
      <c r="AN99" s="62"/>
      <c r="AO99" s="81">
        <f>INDEX('Detected Compounds limits'!$B$2:$H$50, MATCH($W99,'Detected Compounds limits'!$B$2:$B$50, 0), MATCH(AO$4,'Detected Compounds limits'!$B$2:$H$2,0))</f>
        <v>1E-4</v>
      </c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62"/>
      <c r="BM99" s="62"/>
      <c r="BN99" s="62"/>
      <c r="BO99" s="62"/>
      <c r="BP99" s="62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59"/>
      <c r="CB99" s="59"/>
      <c r="CC99" s="59"/>
      <c r="CD99" s="59"/>
      <c r="CE99" s="59"/>
      <c r="CF99" s="59"/>
      <c r="CG99" s="62"/>
      <c r="CH99" s="62"/>
      <c r="CI99" s="62"/>
      <c r="CJ99" s="62"/>
      <c r="CK99" s="62"/>
    </row>
    <row r="100" spans="1:89" x14ac:dyDescent="0.25">
      <c r="A100" s="56"/>
      <c r="B100" s="56"/>
      <c r="C100" s="56"/>
      <c r="D100" s="56"/>
      <c r="E100" s="56"/>
      <c r="F100" s="56"/>
      <c r="G100" s="56"/>
      <c r="H100" s="56"/>
      <c r="I100" s="56"/>
      <c r="J100" s="25"/>
      <c r="K100" s="25"/>
      <c r="L100" s="25"/>
      <c r="M100" s="25"/>
      <c r="N100" s="25"/>
      <c r="O100" s="25"/>
      <c r="P100" s="25"/>
      <c r="Q100" s="25"/>
      <c r="R100" s="25"/>
      <c r="S100" s="62"/>
      <c r="T100" s="81" t="str">
        <f>INDEX('Detected Compounds limits'!$B$2:$I$50, MATCH($W100,'Detected Compounds limits'!$B$2:$B$50, 0), MATCH(T$4,'Detected Compounds limits'!$B$2:$I$2,0))</f>
        <v xml:space="preserve"> </v>
      </c>
      <c r="U100" s="81" t="s">
        <v>65</v>
      </c>
      <c r="V100" s="82" t="s">
        <v>65</v>
      </c>
      <c r="W100" s="83" t="s">
        <v>31</v>
      </c>
      <c r="X100" s="62"/>
      <c r="Y100" s="81"/>
      <c r="Z100" s="81"/>
      <c r="AA100" s="81"/>
      <c r="AB100" s="81"/>
      <c r="AC100" s="81"/>
      <c r="AD100" s="81">
        <v>0.04</v>
      </c>
      <c r="AE100" s="81">
        <f>INDEX('Detected Compounds limits'!$B$2:$H$50, MATCH($W100,'Detected Compounds limits'!$B$2:$B$50, 0), MATCH(AE$1,'Detected Compounds limits'!$B$2:$H$2,0))</f>
        <v>0.1</v>
      </c>
      <c r="AF100" s="62"/>
      <c r="AG100" s="81"/>
      <c r="AH100" s="81"/>
      <c r="AI100" s="81"/>
      <c r="AJ100" s="81"/>
      <c r="AK100" s="81"/>
      <c r="AL100" s="81">
        <v>0.04</v>
      </c>
      <c r="AM100" s="81">
        <f>INDEX('Detected Compounds limits'!$B$2:$H$50, MATCH($W100,'Detected Compounds limits'!$B$2:$B$50, 0), MATCH(AM$4,'Detected Compounds limits'!$B$2:$H$2,0))</f>
        <v>88</v>
      </c>
      <c r="AN100" s="62"/>
      <c r="AO100" s="81">
        <f>INDEX('Detected Compounds limits'!$B$2:$H$50, MATCH($W100,'Detected Compounds limits'!$B$2:$B$50, 0), MATCH(AO$4,'Detected Compounds limits'!$B$2:$H$2,0))</f>
        <v>0.04</v>
      </c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59"/>
      <c r="CB100" s="59"/>
      <c r="CC100" s="59"/>
      <c r="CD100" s="59"/>
      <c r="CE100" s="59"/>
      <c r="CF100" s="59" t="s">
        <v>76</v>
      </c>
      <c r="CG100" s="62"/>
      <c r="CH100" s="62"/>
      <c r="CI100" s="62"/>
      <c r="CJ100" s="62"/>
      <c r="CK100" s="62"/>
    </row>
    <row r="101" spans="1:89" x14ac:dyDescent="0.25">
      <c r="A101" s="56"/>
      <c r="B101" s="56"/>
      <c r="C101" s="56"/>
      <c r="D101" s="56"/>
      <c r="E101" s="56"/>
      <c r="F101" s="56"/>
      <c r="G101" s="56"/>
      <c r="H101" s="56"/>
      <c r="I101" s="56"/>
      <c r="J101" s="25"/>
      <c r="K101" s="25"/>
      <c r="L101" s="25"/>
      <c r="M101" s="25"/>
      <c r="N101" s="25"/>
      <c r="O101" s="25"/>
      <c r="P101" s="25"/>
      <c r="Q101" s="25"/>
      <c r="R101" s="25"/>
      <c r="S101" s="62"/>
      <c r="T101" s="81" t="str">
        <f>INDEX('Detected Compounds limits'!$B$2:$I$50, MATCH($W101,'Detected Compounds limits'!$B$2:$B$50, 0), MATCH(T$4,'Detected Compounds limits'!$B$2:$I$2,0))</f>
        <v xml:space="preserve"> </v>
      </c>
      <c r="U101" s="81"/>
      <c r="V101" s="82"/>
      <c r="W101" s="83" t="s">
        <v>29</v>
      </c>
      <c r="X101" s="62"/>
      <c r="Y101" s="81">
        <v>2E-3</v>
      </c>
      <c r="Z101" s="81"/>
      <c r="AA101" s="81"/>
      <c r="AB101" s="81"/>
      <c r="AC101" s="81"/>
      <c r="AD101" s="81"/>
      <c r="AE101" s="81">
        <f>INDEX('Detected Compounds limits'!$B$2:$H$50, MATCH($W101,'Detected Compounds limits'!$B$2:$B$50, 0), MATCH(AE$1,'Detected Compounds limits'!$B$2:$H$2,0))</f>
        <v>0.1</v>
      </c>
      <c r="AF101" s="62"/>
      <c r="AG101" s="81">
        <v>2E-3</v>
      </c>
      <c r="AH101" s="81"/>
      <c r="AI101" s="81"/>
      <c r="AJ101" s="81"/>
      <c r="AK101" s="81"/>
      <c r="AL101" s="81"/>
      <c r="AM101" s="81">
        <f>INDEX('Detected Compounds limits'!$B$2:$H$50, MATCH($W101,'Detected Compounds limits'!$B$2:$B$50, 0), MATCH(AM$4,'Detected Compounds limits'!$B$2:$H$2,0))</f>
        <v>1.7E-6</v>
      </c>
      <c r="AN101" s="62"/>
      <c r="AO101" s="81">
        <f>INDEX('Detected Compounds limits'!$B$2:$H$50, MATCH($W101,'Detected Compounds limits'!$B$2:$B$50, 0), MATCH(AO$4,'Detected Compounds limits'!$B$2:$H$2,0))</f>
        <v>2E-3</v>
      </c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58" t="s">
        <v>76</v>
      </c>
      <c r="CB101" s="58"/>
      <c r="CC101" s="58"/>
      <c r="CD101" s="58"/>
      <c r="CE101" s="58"/>
      <c r="CF101" s="61"/>
      <c r="CG101" s="62"/>
      <c r="CH101" s="62"/>
      <c r="CI101" s="62"/>
      <c r="CJ101" s="62"/>
      <c r="CK101" s="62"/>
    </row>
    <row r="102" spans="1:89" x14ac:dyDescent="0.25">
      <c r="A102" s="56"/>
      <c r="B102" s="56"/>
      <c r="C102" s="56"/>
      <c r="D102" s="56"/>
      <c r="E102" s="56"/>
      <c r="F102" s="56"/>
      <c r="G102" s="56"/>
      <c r="H102" s="56"/>
      <c r="I102" s="56"/>
      <c r="J102" s="25"/>
      <c r="K102" s="25"/>
      <c r="L102" s="25"/>
      <c r="M102" s="25"/>
      <c r="N102" s="25"/>
      <c r="O102" s="25"/>
      <c r="P102" s="25"/>
      <c r="Q102" s="25"/>
      <c r="R102" s="25"/>
      <c r="S102" s="62"/>
      <c r="T102" s="81" t="str">
        <f>INDEX('Detected Compounds limits'!$B$2:$I$50, MATCH($W102,'Detected Compounds limits'!$B$2:$B$50, 0), MATCH(T$4,'Detected Compounds limits'!$B$2:$I$2,0))</f>
        <v xml:space="preserve"> </v>
      </c>
      <c r="U102" s="81"/>
      <c r="V102" s="82"/>
      <c r="W102" s="83" t="s">
        <v>37</v>
      </c>
      <c r="X102" s="62"/>
      <c r="Y102" s="81"/>
      <c r="Z102" s="81"/>
      <c r="AA102" s="81"/>
      <c r="AB102" s="81"/>
      <c r="AC102" s="81"/>
      <c r="AD102" s="81"/>
      <c r="AE102" s="81">
        <f>INDEX('Detected Compounds limits'!$B$2:$H$50, MATCH($W102,'Detected Compounds limits'!$B$2:$B$50, 0), MATCH(AE$1,'Detected Compounds limits'!$B$2:$H$2,0))</f>
        <v>0.1</v>
      </c>
      <c r="AF102" s="62"/>
      <c r="AG102" s="81"/>
      <c r="AH102" s="81"/>
      <c r="AI102" s="81"/>
      <c r="AJ102" s="81"/>
      <c r="AK102" s="81"/>
      <c r="AL102" s="81"/>
      <c r="AM102" s="81">
        <f>INDEX('Detected Compounds limits'!$B$2:$H$50, MATCH($W102,'Detected Compounds limits'!$B$2:$B$50, 0), MATCH(AM$4,'Detected Compounds limits'!$B$2:$H$2,0))</f>
        <v>2.1999999999999999E-5</v>
      </c>
      <c r="AN102" s="62"/>
      <c r="AO102" s="81">
        <f>INDEX('Detected Compounds limits'!$B$2:$H$50, MATCH($W102,'Detected Compounds limits'!$B$2:$B$50, 0), MATCH(AO$4,'Detected Compounds limits'!$B$2:$H$2,0))</f>
        <v>2.9999999999999997E-4</v>
      </c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59"/>
      <c r="CB102" s="59"/>
      <c r="CC102" s="59"/>
      <c r="CD102" s="59"/>
      <c r="CE102" s="59" t="s">
        <v>76</v>
      </c>
      <c r="CF102" s="59"/>
      <c r="CG102" s="62"/>
      <c r="CH102" s="62"/>
      <c r="CI102" s="62"/>
      <c r="CJ102" s="62"/>
      <c r="CK102" s="62"/>
    </row>
    <row r="103" spans="1:89" x14ac:dyDescent="0.25">
      <c r="A103" s="56"/>
      <c r="B103" s="56"/>
      <c r="C103" s="56"/>
      <c r="D103" s="56"/>
      <c r="E103" s="56"/>
      <c r="F103" s="56"/>
      <c r="G103" s="56"/>
      <c r="H103" s="56"/>
      <c r="I103" s="56"/>
      <c r="J103" s="25"/>
      <c r="K103" s="25"/>
      <c r="L103" s="25"/>
      <c r="M103" s="25"/>
      <c r="N103" s="25"/>
      <c r="O103" s="25"/>
      <c r="P103" s="25"/>
      <c r="Q103" s="25"/>
      <c r="R103" s="25"/>
      <c r="S103" s="62"/>
      <c r="T103" s="81" t="str">
        <f>INDEX('Detected Compounds limits'!$B$2:$I$50, MATCH($W103,'Detected Compounds limits'!$B$2:$B$50, 0), MATCH(T$4,'Detected Compounds limits'!$B$2:$I$2,0))</f>
        <v xml:space="preserve"> </v>
      </c>
      <c r="U103" s="81"/>
      <c r="V103" s="82"/>
      <c r="W103" s="83" t="s">
        <v>51</v>
      </c>
      <c r="X103" s="62"/>
      <c r="Y103" s="81">
        <v>1.1999999999999999E-4</v>
      </c>
      <c r="Z103" s="81"/>
      <c r="AA103" s="81">
        <v>2.9999999999999997E-5</v>
      </c>
      <c r="AB103" s="81"/>
      <c r="AC103" s="81"/>
      <c r="AD103" s="81"/>
      <c r="AE103" s="81">
        <f>INDEX('Detected Compounds limits'!$B$2:$H$50, MATCH($W103,'Detected Compounds limits'!$B$2:$B$50, 0), MATCH(AE$1,'Detected Compounds limits'!$B$2:$H$2,0))</f>
        <v>0.1</v>
      </c>
      <c r="AF103" s="62"/>
      <c r="AG103" s="81">
        <v>1.1999999999999999E-4</v>
      </c>
      <c r="AH103" s="81"/>
      <c r="AI103" s="81">
        <v>2.9999999999999997E-5</v>
      </c>
      <c r="AJ103" s="81"/>
      <c r="AK103" s="81"/>
      <c r="AL103" s="81"/>
      <c r="AM103" s="81">
        <f>INDEX('Detected Compounds limits'!$B$2:$H$50, MATCH($W103,'Detected Compounds limits'!$B$2:$B$50, 0), MATCH(AM$4,'Detected Compounds limits'!$B$2:$H$2,0))</f>
        <v>1.5999999999999999E-5</v>
      </c>
      <c r="AN103" s="62"/>
      <c r="AO103" s="81">
        <f>INDEX('Detected Compounds limits'!$B$2:$H$50, MATCH($W103,'Detected Compounds limits'!$B$2:$B$50, 0), MATCH(AO$4,'Detected Compounds limits'!$B$2:$H$2,0))</f>
        <v>2.0000000000000002E-5</v>
      </c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59"/>
      <c r="CB103" s="59"/>
      <c r="CC103" s="59"/>
      <c r="CD103" s="59"/>
      <c r="CE103" s="59" t="s">
        <v>76</v>
      </c>
      <c r="CF103" s="59"/>
      <c r="CG103" s="62"/>
      <c r="CH103" s="62"/>
      <c r="CI103" s="62"/>
      <c r="CJ103" s="62"/>
      <c r="CK103" s="62"/>
    </row>
    <row r="104" spans="1:89" x14ac:dyDescent="0.25">
      <c r="A104" s="56"/>
      <c r="B104" s="56"/>
      <c r="C104" s="56"/>
      <c r="D104" s="56"/>
      <c r="E104" s="56"/>
      <c r="F104" s="56"/>
      <c r="G104" s="56"/>
      <c r="H104" s="56"/>
      <c r="I104" s="56"/>
      <c r="J104" s="25"/>
      <c r="K104" s="25"/>
      <c r="L104" s="25"/>
      <c r="M104" s="25"/>
      <c r="N104" s="25"/>
      <c r="O104" s="25"/>
      <c r="P104" s="25"/>
      <c r="Q104" s="25"/>
      <c r="R104" s="25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0"/>
      <c r="CB104" s="60"/>
      <c r="CC104" s="60"/>
      <c r="CD104" s="60"/>
      <c r="CE104" s="60"/>
      <c r="CF104" s="60"/>
      <c r="CG104" s="62"/>
      <c r="CH104" s="62"/>
      <c r="CI104" s="62"/>
      <c r="CJ104" s="62"/>
      <c r="CK104" s="62"/>
    </row>
    <row r="105" spans="1:89" x14ac:dyDescent="0.25">
      <c r="A105" s="56"/>
      <c r="B105" s="56"/>
      <c r="C105" s="56"/>
      <c r="D105" s="56"/>
      <c r="E105" s="56"/>
      <c r="F105" s="56"/>
      <c r="G105" s="56"/>
      <c r="H105" s="56"/>
      <c r="I105" s="56"/>
      <c r="J105" s="25"/>
      <c r="K105" s="25"/>
      <c r="L105" s="25"/>
      <c r="M105" s="25"/>
      <c r="N105" s="25"/>
      <c r="O105" s="25"/>
      <c r="P105" s="25"/>
      <c r="Q105" s="25"/>
      <c r="R105" s="25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0"/>
      <c r="CB105" s="60"/>
      <c r="CC105" s="60"/>
      <c r="CD105" s="60"/>
      <c r="CE105" s="60"/>
      <c r="CF105" s="60"/>
      <c r="CG105" s="62"/>
      <c r="CH105" s="62"/>
      <c r="CI105" s="62"/>
      <c r="CJ105" s="62"/>
      <c r="CK105" s="62"/>
    </row>
    <row r="106" spans="1:89" x14ac:dyDescent="0.25">
      <c r="A106" s="56"/>
      <c r="B106" s="56"/>
      <c r="C106" s="56"/>
      <c r="D106" s="56"/>
      <c r="E106" s="56"/>
      <c r="F106" s="56"/>
      <c r="G106" s="56"/>
      <c r="H106" s="56"/>
      <c r="I106" s="56"/>
      <c r="J106" s="25"/>
      <c r="K106" s="25"/>
      <c r="L106" s="25"/>
      <c r="M106" s="25"/>
      <c r="N106" s="25"/>
      <c r="O106" s="25"/>
      <c r="P106" s="25"/>
      <c r="Q106" s="25"/>
      <c r="R106" s="25"/>
      <c r="S106" s="62"/>
      <c r="T106" s="62"/>
      <c r="U106" s="62"/>
      <c r="V106" s="62"/>
      <c r="W106" s="62" t="str">
        <f>W94</f>
        <v>Räubrichseen</v>
      </c>
      <c r="X106" s="62"/>
      <c r="Y106" s="81" t="str">
        <f t="shared" ref="Y106:AD106" si="41">Y95</f>
        <v>04/03</v>
      </c>
      <c r="Z106" s="81" t="str">
        <f t="shared" si="41"/>
        <v>31/03</v>
      </c>
      <c r="AA106" s="81" t="str">
        <f t="shared" si="41"/>
        <v>29/04</v>
      </c>
      <c r="AB106" s="81" t="str">
        <f t="shared" si="41"/>
        <v>25/05</v>
      </c>
      <c r="AC106" s="81" t="str">
        <f t="shared" si="41"/>
        <v>23/06</v>
      </c>
      <c r="AD106" s="81" t="str">
        <f t="shared" si="41"/>
        <v>21/07</v>
      </c>
      <c r="AE106" s="84"/>
      <c r="AF106" s="84"/>
      <c r="AG106" s="81" t="str">
        <f t="shared" ref="AG106:AL106" si="42">AG95</f>
        <v>04/03</v>
      </c>
      <c r="AH106" s="81" t="str">
        <f t="shared" si="42"/>
        <v>31/03</v>
      </c>
      <c r="AI106" s="81" t="str">
        <f t="shared" si="42"/>
        <v>29/04</v>
      </c>
      <c r="AJ106" s="81" t="str">
        <f t="shared" si="42"/>
        <v>25/05</v>
      </c>
      <c r="AK106" s="81" t="str">
        <f t="shared" si="42"/>
        <v>23/06</v>
      </c>
      <c r="AL106" s="81" t="str">
        <f t="shared" si="42"/>
        <v>21/07</v>
      </c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0"/>
      <c r="CB106" s="60"/>
      <c r="CC106" s="60"/>
      <c r="CD106" s="60"/>
      <c r="CE106" s="60"/>
      <c r="CF106" s="60"/>
      <c r="CG106" s="62"/>
      <c r="CH106" s="62"/>
      <c r="CI106" s="62"/>
      <c r="CJ106" s="62"/>
      <c r="CK106" s="62"/>
    </row>
    <row r="107" spans="1:89" x14ac:dyDescent="0.25">
      <c r="A107" s="56"/>
      <c r="B107" s="56"/>
      <c r="C107" s="56"/>
      <c r="D107" s="56"/>
      <c r="E107" s="56"/>
      <c r="F107" s="56"/>
      <c r="G107" s="56"/>
      <c r="H107" s="56"/>
      <c r="I107" s="56"/>
      <c r="J107" s="25"/>
      <c r="K107" s="25"/>
      <c r="L107" s="25"/>
      <c r="M107" s="25"/>
      <c r="N107" s="25"/>
      <c r="O107" s="25"/>
      <c r="P107" s="25"/>
      <c r="Q107" s="25"/>
      <c r="R107" s="25"/>
      <c r="S107" s="62"/>
      <c r="T107" s="62"/>
      <c r="U107" s="62"/>
      <c r="V107" s="62"/>
      <c r="W107" s="50" t="s">
        <v>78</v>
      </c>
      <c r="X107" s="62"/>
      <c r="Y107" s="81">
        <f t="shared" ref="Y107:AD107" si="43">SUMPRODUCT(($T96:$T103&lt;&gt;"x")*($V96:$V103&lt;&gt;"x")*(CA96:CA103="&lt;")*(Y96:Y103&gt;$AE96:$AE103))</f>
        <v>0</v>
      </c>
      <c r="Z107" s="81">
        <f t="shared" si="43"/>
        <v>0</v>
      </c>
      <c r="AA107" s="81">
        <f t="shared" si="43"/>
        <v>0</v>
      </c>
      <c r="AB107" s="81">
        <f t="shared" si="43"/>
        <v>0</v>
      </c>
      <c r="AC107" s="81">
        <f t="shared" si="43"/>
        <v>0</v>
      </c>
      <c r="AD107" s="81">
        <f t="shared" si="43"/>
        <v>0</v>
      </c>
      <c r="AE107" s="62"/>
      <c r="AF107" s="62"/>
      <c r="AG107" s="81">
        <f t="shared" ref="AG107:AL107" si="44">SUMPRODUCT(($T96:$T103&lt;&gt;"x")*($V96:$V103&lt;&gt;"x")*(CA96:CA103="&lt;")*(AG96:AG103&gt;$AM96:$AM103))</f>
        <v>1</v>
      </c>
      <c r="AH107" s="81">
        <f t="shared" si="44"/>
        <v>0</v>
      </c>
      <c r="AI107" s="81">
        <f t="shared" si="44"/>
        <v>0</v>
      </c>
      <c r="AJ107" s="81">
        <f t="shared" si="44"/>
        <v>0</v>
      </c>
      <c r="AK107" s="81">
        <f t="shared" si="44"/>
        <v>0</v>
      </c>
      <c r="AL107" s="81">
        <f t="shared" si="44"/>
        <v>0</v>
      </c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0"/>
      <c r="CB107" s="60"/>
      <c r="CC107" s="60"/>
      <c r="CD107" s="60"/>
      <c r="CE107" s="60"/>
      <c r="CF107" s="60"/>
      <c r="CG107" s="62"/>
      <c r="CH107" s="62"/>
      <c r="CI107" s="62"/>
      <c r="CJ107" s="62"/>
      <c r="CK107" s="62"/>
    </row>
    <row r="108" spans="1:89" x14ac:dyDescent="0.25">
      <c r="A108" s="56"/>
      <c r="B108" s="56"/>
      <c r="C108" s="56"/>
      <c r="D108" s="56"/>
      <c r="E108" s="56"/>
      <c r="F108" s="56"/>
      <c r="G108" s="56"/>
      <c r="H108" s="56"/>
      <c r="I108" s="56"/>
      <c r="J108" s="25"/>
      <c r="K108" s="25"/>
      <c r="L108" s="25"/>
      <c r="M108" s="25"/>
      <c r="N108" s="25"/>
      <c r="O108" s="25"/>
      <c r="P108" s="25"/>
      <c r="Q108" s="25"/>
      <c r="R108" s="25"/>
      <c r="S108" s="62"/>
      <c r="T108" s="62"/>
      <c r="U108" s="62"/>
      <c r="V108" s="62"/>
      <c r="W108" s="51" t="s">
        <v>72</v>
      </c>
      <c r="X108" s="62"/>
      <c r="Y108" s="81">
        <f t="shared" ref="Y108:AD108" si="45">SUMPRODUCT(($T96:$T103&lt;&gt;"x")*($V96:$V103&lt;&gt;"x")*(CA96:CA103&lt;&gt;"&lt;")*(Y96:Y103&gt;$AE96:$AE103))</f>
        <v>1</v>
      </c>
      <c r="Z108" s="81">
        <f t="shared" si="45"/>
        <v>0</v>
      </c>
      <c r="AA108" s="81">
        <f t="shared" si="45"/>
        <v>0</v>
      </c>
      <c r="AB108" s="81">
        <f t="shared" si="45"/>
        <v>0</v>
      </c>
      <c r="AC108" s="81">
        <f t="shared" si="45"/>
        <v>0</v>
      </c>
      <c r="AD108" s="81">
        <f t="shared" si="45"/>
        <v>0</v>
      </c>
      <c r="AE108" s="62"/>
      <c r="AF108" s="62"/>
      <c r="AG108" s="81">
        <f t="shared" ref="AG108:AL108" si="46">SUMPRODUCT(($T96:$T103&lt;&gt;"x")*($V96:$V103&lt;&gt;"x")*(CA96:CA103&lt;&gt;"&lt;")*(AG96:AG103&gt;$AM96:$AM103))</f>
        <v>3</v>
      </c>
      <c r="AH108" s="81">
        <f t="shared" si="46"/>
        <v>0</v>
      </c>
      <c r="AI108" s="81">
        <f t="shared" si="46"/>
        <v>1</v>
      </c>
      <c r="AJ108" s="81">
        <f t="shared" si="46"/>
        <v>0</v>
      </c>
      <c r="AK108" s="81">
        <f t="shared" si="46"/>
        <v>0</v>
      </c>
      <c r="AL108" s="81">
        <f t="shared" si="46"/>
        <v>0</v>
      </c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0"/>
      <c r="CB108" s="60"/>
      <c r="CC108" s="60"/>
      <c r="CD108" s="60"/>
      <c r="CE108" s="60"/>
      <c r="CF108" s="60"/>
      <c r="CG108" s="62"/>
      <c r="CH108" s="62"/>
      <c r="CI108" s="62"/>
      <c r="CJ108" s="62"/>
      <c r="CK108" s="62"/>
    </row>
    <row r="109" spans="1:89" x14ac:dyDescent="0.25">
      <c r="A109" s="56"/>
      <c r="B109" s="56"/>
      <c r="C109" s="56"/>
      <c r="D109" s="56"/>
      <c r="E109" s="56"/>
      <c r="F109" s="56"/>
      <c r="G109" s="56"/>
      <c r="H109" s="56"/>
      <c r="I109" s="56"/>
      <c r="J109" s="25"/>
      <c r="K109" s="25"/>
      <c r="L109" s="25"/>
      <c r="M109" s="25"/>
      <c r="N109" s="25"/>
      <c r="O109" s="25"/>
      <c r="P109" s="25"/>
      <c r="Q109" s="25"/>
      <c r="R109" s="25"/>
      <c r="S109" s="62"/>
      <c r="T109" s="62"/>
      <c r="U109" s="62"/>
      <c r="V109" s="62"/>
      <c r="W109" s="28" t="s">
        <v>77</v>
      </c>
      <c r="X109" s="62"/>
      <c r="Y109" s="81">
        <f t="shared" ref="Y109:AD109" si="47">SUMPRODUCT((Y96:Y103&gt;=$AO96:$AO103)*($T96:$T103&lt;&gt;"x")*($V96:$V103&lt;&gt;"x")*(CA96:CA103&lt;&gt;"&lt;")*(Y96:Y103&lt;=$AE96:$AE103))</f>
        <v>2</v>
      </c>
      <c r="Z109" s="81">
        <f t="shared" si="47"/>
        <v>2</v>
      </c>
      <c r="AA109" s="81">
        <f t="shared" si="47"/>
        <v>3</v>
      </c>
      <c r="AB109" s="81">
        <f t="shared" si="47"/>
        <v>0</v>
      </c>
      <c r="AC109" s="81">
        <f t="shared" si="47"/>
        <v>0</v>
      </c>
      <c r="AD109" s="81">
        <f t="shared" si="47"/>
        <v>0</v>
      </c>
      <c r="AE109" s="62"/>
      <c r="AF109" s="62"/>
      <c r="AG109" s="81">
        <f t="shared" ref="AG109:AL109" si="48">SUMPRODUCT((AG96:AG103&gt;=$AO96:$AO103)*($T96:$T103&lt;&gt;"x")*($V96:$V103&lt;&gt;"x")*(CA96:CA103&lt;&gt;"&lt;")*(AG96:AG103&lt;=$AM96:$AM103))</f>
        <v>0</v>
      </c>
      <c r="AH109" s="81">
        <f t="shared" si="48"/>
        <v>2</v>
      </c>
      <c r="AI109" s="81">
        <f t="shared" si="48"/>
        <v>2</v>
      </c>
      <c r="AJ109" s="81">
        <f t="shared" si="48"/>
        <v>0</v>
      </c>
      <c r="AK109" s="81">
        <f t="shared" si="48"/>
        <v>0</v>
      </c>
      <c r="AL109" s="81">
        <f t="shared" si="48"/>
        <v>0</v>
      </c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0"/>
      <c r="CB109" s="60"/>
      <c r="CC109" s="60"/>
      <c r="CD109" s="60"/>
      <c r="CE109" s="60"/>
      <c r="CF109" s="60"/>
      <c r="CG109" s="62"/>
      <c r="CH109" s="62"/>
      <c r="CI109" s="62"/>
      <c r="CJ109" s="62"/>
      <c r="CK109" s="62"/>
    </row>
    <row r="110" spans="1:89" x14ac:dyDescent="0.25">
      <c r="A110" s="56"/>
      <c r="B110" s="56"/>
      <c r="C110" s="56"/>
      <c r="D110" s="56"/>
      <c r="E110" s="56"/>
      <c r="F110" s="56"/>
      <c r="G110" s="56"/>
      <c r="H110" s="56"/>
      <c r="I110" s="56"/>
      <c r="J110" s="25"/>
      <c r="K110" s="25"/>
      <c r="L110" s="25"/>
      <c r="M110" s="25"/>
      <c r="N110" s="25"/>
      <c r="O110" s="25"/>
      <c r="P110" s="25"/>
      <c r="Q110" s="25"/>
      <c r="R110" s="25"/>
      <c r="S110" s="62"/>
      <c r="T110" s="62"/>
      <c r="U110" s="62"/>
      <c r="V110" s="62"/>
      <c r="W110" s="25" t="s">
        <v>73</v>
      </c>
      <c r="X110" s="62"/>
      <c r="Y110" s="100">
        <f t="shared" ref="Y110:AD110" si="49">SUMPRODUCT(($T96:$T103&lt;&gt;"x")*($V96:$V103&lt;&gt;"x")*(Y96:Y103&gt;0)*(CA96:CA103="&lt;")*(Y96:Y103&lt;=$AE96:$AE103))</f>
        <v>1</v>
      </c>
      <c r="Z110" s="100">
        <f t="shared" si="49"/>
        <v>0</v>
      </c>
      <c r="AA110" s="100">
        <f t="shared" si="49"/>
        <v>0</v>
      </c>
      <c r="AB110" s="100">
        <f t="shared" si="49"/>
        <v>0</v>
      </c>
      <c r="AC110" s="100">
        <f t="shared" si="49"/>
        <v>0</v>
      </c>
      <c r="AD110" s="100">
        <f t="shared" si="49"/>
        <v>0</v>
      </c>
      <c r="AE110" s="62"/>
      <c r="AF110" s="62"/>
      <c r="AG110" s="100">
        <f t="shared" ref="AG110:AL110" si="50">SUMPRODUCT(($T96:$T103&lt;&gt;"x")*($V96:$V103&lt;&gt;"x")*(AG96:AG103&gt;0)*(CA96:CA103="&lt;")*(AG96:AG103&lt;=$AM96:$AM103))</f>
        <v>0</v>
      </c>
      <c r="AH110" s="100">
        <f t="shared" si="50"/>
        <v>0</v>
      </c>
      <c r="AI110" s="100">
        <f t="shared" si="50"/>
        <v>0</v>
      </c>
      <c r="AJ110" s="100">
        <f t="shared" si="50"/>
        <v>0</v>
      </c>
      <c r="AK110" s="100">
        <f t="shared" si="50"/>
        <v>0</v>
      </c>
      <c r="AL110" s="100">
        <f t="shared" si="50"/>
        <v>0</v>
      </c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0"/>
      <c r="CB110" s="60"/>
      <c r="CC110" s="60"/>
      <c r="CD110" s="60"/>
      <c r="CE110" s="60"/>
      <c r="CF110" s="60"/>
      <c r="CG110" s="62"/>
      <c r="CH110" s="62"/>
      <c r="CI110" s="62"/>
      <c r="CJ110" s="62"/>
      <c r="CK110" s="62"/>
    </row>
    <row r="111" spans="1:89" x14ac:dyDescent="0.25">
      <c r="A111" s="56"/>
      <c r="B111" s="56"/>
      <c r="C111" s="56"/>
      <c r="D111" s="56"/>
      <c r="E111" s="56"/>
      <c r="F111" s="56"/>
      <c r="G111" s="56"/>
      <c r="H111" s="56"/>
      <c r="I111" s="56"/>
      <c r="J111" s="25"/>
      <c r="K111" s="25"/>
      <c r="L111" s="25"/>
      <c r="M111" s="25"/>
      <c r="N111" s="25"/>
      <c r="O111" s="25"/>
      <c r="P111" s="25"/>
      <c r="Q111" s="25"/>
      <c r="R111" s="25"/>
      <c r="S111" s="62"/>
      <c r="T111" s="62"/>
      <c r="U111" s="62"/>
      <c r="V111" s="62"/>
      <c r="W111" s="26" t="s">
        <v>69</v>
      </c>
      <c r="X111" s="62"/>
      <c r="Y111" s="81">
        <f t="shared" ref="Y111:AD111" si="51">SUMPRODUCT(($T96:$T103="x")*(Y96:Y103&gt;0))</f>
        <v>0</v>
      </c>
      <c r="Z111" s="81">
        <f t="shared" si="51"/>
        <v>0</v>
      </c>
      <c r="AA111" s="81">
        <f t="shared" si="51"/>
        <v>0</v>
      </c>
      <c r="AB111" s="81">
        <f t="shared" si="51"/>
        <v>0</v>
      </c>
      <c r="AC111" s="81">
        <f t="shared" si="51"/>
        <v>0</v>
      </c>
      <c r="AD111" s="81">
        <f t="shared" si="51"/>
        <v>0</v>
      </c>
      <c r="AE111" s="62"/>
      <c r="AF111" s="62"/>
      <c r="AG111" s="81">
        <f>SUMPRODUCT(($T96:$T103="x")*(AG96:AG103&gt;0))</f>
        <v>0</v>
      </c>
      <c r="AH111" s="81">
        <f t="shared" ref="AH111:AL111" si="52">SUMPRODUCT(($T96:$T103="x")*(AH96:AH103&gt;0))</f>
        <v>0</v>
      </c>
      <c r="AI111" s="81">
        <f t="shared" si="52"/>
        <v>0</v>
      </c>
      <c r="AJ111" s="81">
        <f t="shared" si="52"/>
        <v>0</v>
      </c>
      <c r="AK111" s="81">
        <f t="shared" si="52"/>
        <v>0</v>
      </c>
      <c r="AL111" s="81">
        <f t="shared" si="52"/>
        <v>0</v>
      </c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0"/>
      <c r="CB111" s="60"/>
      <c r="CC111" s="60"/>
      <c r="CD111" s="60"/>
      <c r="CE111" s="60"/>
      <c r="CF111" s="60"/>
      <c r="CG111" s="62"/>
      <c r="CH111" s="62"/>
      <c r="CI111" s="62"/>
      <c r="CJ111" s="62"/>
      <c r="CK111" s="62"/>
    </row>
    <row r="112" spans="1:89" x14ac:dyDescent="0.25">
      <c r="A112" s="56"/>
      <c r="B112" s="56"/>
      <c r="C112" s="56"/>
      <c r="D112" s="56"/>
      <c r="E112" s="56"/>
      <c r="F112" s="56"/>
      <c r="G112" s="56"/>
      <c r="H112" s="56"/>
      <c r="I112" s="56"/>
      <c r="J112" s="25"/>
      <c r="K112" s="25"/>
      <c r="L112" s="25"/>
      <c r="M112" s="25"/>
      <c r="N112" s="25"/>
      <c r="O112" s="25"/>
      <c r="P112" s="25"/>
      <c r="Q112" s="25"/>
      <c r="R112" s="25"/>
      <c r="S112" s="62"/>
      <c r="T112" s="62"/>
      <c r="U112" s="62"/>
      <c r="V112" s="62"/>
      <c r="W112" s="27" t="s">
        <v>185</v>
      </c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0"/>
      <c r="CB112" s="60"/>
      <c r="CC112" s="60"/>
      <c r="CD112" s="60"/>
      <c r="CE112" s="60"/>
      <c r="CF112" s="60"/>
      <c r="CG112" s="62"/>
      <c r="CH112" s="62"/>
      <c r="CI112" s="62"/>
      <c r="CJ112" s="62"/>
      <c r="CK112" s="62"/>
    </row>
    <row r="113" spans="1:89" x14ac:dyDescent="0.25">
      <c r="A113" s="56"/>
      <c r="B113" s="56"/>
      <c r="C113" s="56"/>
      <c r="D113" s="56"/>
      <c r="E113" s="56"/>
      <c r="F113" s="56"/>
      <c r="G113" s="56"/>
      <c r="H113" s="56"/>
      <c r="I113" s="56"/>
      <c r="J113" s="25"/>
      <c r="K113" s="25"/>
      <c r="L113" s="25"/>
      <c r="M113" s="25"/>
      <c r="N113" s="25"/>
      <c r="O113" s="25"/>
      <c r="P113" s="25"/>
      <c r="Q113" s="25"/>
      <c r="R113" s="25"/>
      <c r="S113" s="62"/>
      <c r="T113" s="62"/>
      <c r="U113" s="62"/>
      <c r="V113" s="62"/>
      <c r="W113" s="62" t="s">
        <v>186</v>
      </c>
      <c r="X113" s="62"/>
      <c r="Y113" s="84">
        <f t="shared" ref="Y113:AD113" si="53">SUM(Y107:Y111)</f>
        <v>4</v>
      </c>
      <c r="Z113" s="84">
        <f t="shared" si="53"/>
        <v>2</v>
      </c>
      <c r="AA113" s="84">
        <f t="shared" si="53"/>
        <v>3</v>
      </c>
      <c r="AB113" s="84">
        <f t="shared" si="53"/>
        <v>0</v>
      </c>
      <c r="AC113" s="84">
        <f t="shared" si="53"/>
        <v>0</v>
      </c>
      <c r="AD113" s="84">
        <f t="shared" si="53"/>
        <v>0</v>
      </c>
      <c r="AE113" s="62"/>
      <c r="AF113" s="62"/>
      <c r="AG113" s="84">
        <f t="shared" ref="AG113:AL113" si="54">SUM(AG107:AG111)</f>
        <v>4</v>
      </c>
      <c r="AH113" s="84">
        <f t="shared" si="54"/>
        <v>2</v>
      </c>
      <c r="AI113" s="84">
        <f t="shared" si="54"/>
        <v>3</v>
      </c>
      <c r="AJ113" s="84">
        <f t="shared" si="54"/>
        <v>0</v>
      </c>
      <c r="AK113" s="84">
        <f t="shared" si="54"/>
        <v>0</v>
      </c>
      <c r="AL113" s="84">
        <f t="shared" si="54"/>
        <v>0</v>
      </c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  <c r="BP113" s="62"/>
      <c r="BQ113" s="62"/>
      <c r="BR113" s="62"/>
      <c r="BS113" s="62"/>
      <c r="BT113" s="62"/>
      <c r="BU113" s="62"/>
      <c r="BV113" s="62"/>
      <c r="BW113" s="62"/>
      <c r="BX113" s="62"/>
      <c r="BY113" s="62"/>
      <c r="BZ113" s="62"/>
      <c r="CA113" s="60"/>
      <c r="CB113" s="60"/>
      <c r="CC113" s="60"/>
      <c r="CD113" s="60"/>
      <c r="CE113" s="60"/>
      <c r="CF113" s="60"/>
      <c r="CG113" s="62"/>
      <c r="CH113" s="62"/>
      <c r="CI113" s="62"/>
      <c r="CJ113" s="62"/>
      <c r="CK113" s="62"/>
    </row>
    <row r="114" spans="1:89" x14ac:dyDescent="0.25">
      <c r="A114" s="56"/>
      <c r="B114" s="56"/>
      <c r="C114" s="56"/>
      <c r="D114" s="56"/>
      <c r="E114" s="56"/>
      <c r="F114" s="56"/>
      <c r="G114" s="56"/>
      <c r="H114" s="56"/>
      <c r="I114" s="56"/>
      <c r="J114" s="25"/>
      <c r="K114" s="25"/>
      <c r="L114" s="25"/>
      <c r="M114" s="25"/>
      <c r="N114" s="25"/>
      <c r="O114" s="25"/>
      <c r="P114" s="25"/>
      <c r="Q114" s="25"/>
      <c r="R114" s="25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  <c r="BP114" s="62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0"/>
      <c r="CB114" s="60"/>
      <c r="CC114" s="60"/>
      <c r="CD114" s="60"/>
      <c r="CE114" s="60"/>
      <c r="CF114" s="60"/>
      <c r="CG114" s="62"/>
      <c r="CH114" s="62"/>
      <c r="CI114" s="62"/>
      <c r="CJ114" s="62"/>
      <c r="CK114" s="62"/>
    </row>
    <row r="115" spans="1:89" x14ac:dyDescent="0.25">
      <c r="A115" s="56"/>
      <c r="B115" s="56"/>
      <c r="C115" s="56"/>
      <c r="D115" s="56"/>
      <c r="E115" s="56"/>
      <c r="F115" s="56"/>
      <c r="G115" s="56"/>
      <c r="H115" s="56"/>
      <c r="I115" s="56"/>
      <c r="J115" s="25"/>
      <c r="K115" s="25"/>
      <c r="L115" s="25"/>
      <c r="M115" s="25"/>
      <c r="N115" s="25"/>
      <c r="O115" s="25"/>
      <c r="P115" s="25"/>
      <c r="Q115" s="25"/>
      <c r="R115" s="25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0"/>
      <c r="CB115" s="60"/>
      <c r="CC115" s="60"/>
      <c r="CD115" s="60"/>
      <c r="CE115" s="60"/>
      <c r="CF115" s="60"/>
      <c r="CG115" s="62"/>
      <c r="CH115" s="62"/>
      <c r="CI115" s="62"/>
      <c r="CJ115" s="62"/>
      <c r="CK115" s="62"/>
    </row>
    <row r="116" spans="1:89" x14ac:dyDescent="0.25">
      <c r="A116" s="56"/>
      <c r="B116" s="56"/>
      <c r="C116" s="56"/>
      <c r="D116" s="56"/>
      <c r="E116" s="56"/>
      <c r="F116" s="56"/>
      <c r="G116" s="56"/>
      <c r="H116" s="56"/>
      <c r="I116" s="56"/>
      <c r="J116" s="25"/>
      <c r="K116" s="25"/>
      <c r="L116" s="25"/>
      <c r="M116" s="25"/>
      <c r="N116" s="25"/>
      <c r="O116" s="25"/>
      <c r="P116" s="25"/>
      <c r="Q116" s="25"/>
      <c r="R116" s="25"/>
      <c r="S116" s="62"/>
      <c r="T116" s="62"/>
      <c r="U116" s="62"/>
      <c r="V116" s="62"/>
      <c r="W116" s="62"/>
      <c r="X116" s="62"/>
      <c r="Y116" s="84"/>
      <c r="Z116" s="84"/>
      <c r="AA116" s="84"/>
      <c r="AB116" s="84"/>
      <c r="AC116" s="84"/>
      <c r="AD116" s="84"/>
      <c r="AE116" s="62"/>
      <c r="AF116" s="62"/>
      <c r="AG116" s="84"/>
      <c r="AH116" s="84"/>
      <c r="AI116" s="84"/>
      <c r="AJ116" s="84"/>
      <c r="AK116" s="84"/>
      <c r="AL116" s="84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0"/>
      <c r="CB116" s="60"/>
      <c r="CC116" s="60"/>
      <c r="CD116" s="60"/>
      <c r="CE116" s="60"/>
      <c r="CF116" s="60"/>
      <c r="CG116" s="62"/>
      <c r="CH116" s="62"/>
      <c r="CI116" s="62"/>
      <c r="CJ116" s="62"/>
      <c r="CK116" s="62"/>
    </row>
    <row r="117" spans="1:89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25"/>
      <c r="K117" s="25"/>
      <c r="L117" s="25"/>
      <c r="M117" s="25"/>
      <c r="N117" s="25"/>
      <c r="O117" s="25"/>
      <c r="P117" s="25"/>
      <c r="Q117" s="25"/>
      <c r="R117" s="25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  <c r="BP117" s="62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0"/>
      <c r="CB117" s="60"/>
      <c r="CC117" s="60"/>
      <c r="CD117" s="60"/>
      <c r="CE117" s="60"/>
      <c r="CF117" s="60"/>
      <c r="CG117" s="62"/>
      <c r="CH117" s="62"/>
      <c r="CI117" s="62"/>
      <c r="CJ117" s="62"/>
      <c r="CK117" s="62"/>
    </row>
    <row r="118" spans="1:89" ht="26.25" x14ac:dyDescent="0.4">
      <c r="A118" s="56"/>
      <c r="B118" s="56"/>
      <c r="C118" s="56"/>
      <c r="D118" s="56"/>
      <c r="E118" s="56"/>
      <c r="F118" s="56"/>
      <c r="G118" s="56"/>
      <c r="H118" s="56"/>
      <c r="I118" s="56"/>
      <c r="J118" s="25"/>
      <c r="K118" s="25"/>
      <c r="L118" s="25"/>
      <c r="M118" s="25"/>
      <c r="N118" s="25"/>
      <c r="O118" s="25"/>
      <c r="P118" s="25"/>
      <c r="Q118" s="25"/>
      <c r="R118" s="25"/>
      <c r="S118" s="62"/>
      <c r="T118" s="102"/>
      <c r="U118" s="62" t="s">
        <v>226</v>
      </c>
      <c r="V118" s="62"/>
      <c r="W118" s="75" t="s">
        <v>147</v>
      </c>
      <c r="X118" s="62"/>
      <c r="Y118" s="76"/>
      <c r="Z118" s="76"/>
      <c r="AA118" s="76"/>
      <c r="AB118" s="76"/>
      <c r="AC118" s="76"/>
      <c r="AD118" s="101" t="s">
        <v>62</v>
      </c>
      <c r="AE118" s="62"/>
      <c r="AF118" s="62"/>
      <c r="AG118" s="76"/>
      <c r="AH118" s="76"/>
      <c r="AI118" s="76"/>
      <c r="AJ118" s="76"/>
      <c r="AK118" s="76"/>
      <c r="AL118" s="101" t="s">
        <v>62</v>
      </c>
      <c r="AM118" s="62"/>
      <c r="AN118" s="62"/>
      <c r="AO118" s="97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  <c r="BP118" s="62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0"/>
      <c r="CB118" s="60"/>
      <c r="CC118" s="60"/>
      <c r="CD118" s="60"/>
      <c r="CE118" s="60"/>
      <c r="CF118" s="60"/>
      <c r="CG118" s="62"/>
      <c r="CH118" s="62"/>
      <c r="CI118" s="62"/>
      <c r="CJ118" s="62"/>
      <c r="CK118" s="62"/>
    </row>
    <row r="119" spans="1:89" ht="30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25"/>
      <c r="K119" s="25"/>
      <c r="L119" s="25"/>
      <c r="M119" s="25"/>
      <c r="N119" s="25"/>
      <c r="O119" s="25"/>
      <c r="P119" s="25"/>
      <c r="Q119" s="25"/>
      <c r="R119" s="25"/>
      <c r="S119" s="62"/>
      <c r="T119" s="73" t="s">
        <v>69</v>
      </c>
      <c r="U119" s="109" t="s">
        <v>64</v>
      </c>
      <c r="V119" s="110" t="s">
        <v>63</v>
      </c>
      <c r="W119" s="78" t="s">
        <v>60</v>
      </c>
      <c r="X119" s="62"/>
      <c r="Y119" s="107" t="s">
        <v>229</v>
      </c>
      <c r="Z119" s="107" t="s">
        <v>230</v>
      </c>
      <c r="AA119" s="107" t="s">
        <v>231</v>
      </c>
      <c r="AB119" s="107" t="s">
        <v>232</v>
      </c>
      <c r="AC119" s="107" t="s">
        <v>233</v>
      </c>
      <c r="AD119" s="107" t="s">
        <v>234</v>
      </c>
      <c r="AE119" s="98" t="str">
        <f>$AE$1</f>
        <v>GSchV_limits</v>
      </c>
      <c r="AF119" s="62"/>
      <c r="AG119" s="107" t="s">
        <v>229</v>
      </c>
      <c r="AH119" s="107" t="s">
        <v>230</v>
      </c>
      <c r="AI119" s="107" t="s">
        <v>231</v>
      </c>
      <c r="AJ119" s="107" t="s">
        <v>232</v>
      </c>
      <c r="AK119" s="107" t="s">
        <v>233</v>
      </c>
      <c r="AL119" s="107" t="s">
        <v>234</v>
      </c>
      <c r="AM119" s="108" t="s">
        <v>4</v>
      </c>
      <c r="AN119" s="62"/>
      <c r="AO119" s="79" t="s">
        <v>2</v>
      </c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58">
        <v>3</v>
      </c>
      <c r="CB119" s="58">
        <v>3</v>
      </c>
      <c r="CC119" s="58">
        <v>4</v>
      </c>
      <c r="CD119" s="58">
        <v>5</v>
      </c>
      <c r="CE119" s="58">
        <v>6</v>
      </c>
      <c r="CF119" s="58">
        <v>7</v>
      </c>
      <c r="CG119" s="62"/>
      <c r="CH119" s="62"/>
      <c r="CI119" s="62"/>
      <c r="CJ119" s="62"/>
      <c r="CK119" s="62"/>
    </row>
    <row r="120" spans="1:89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25"/>
      <c r="K120" s="25"/>
      <c r="L120" s="25"/>
      <c r="M120" s="25"/>
      <c r="N120" s="25"/>
      <c r="O120" s="25"/>
      <c r="P120" s="25"/>
      <c r="Q120" s="25"/>
      <c r="R120" s="25"/>
      <c r="S120" s="62"/>
      <c r="T120" s="81" t="str">
        <f>INDEX('Detected Compounds limits'!$B$2:$I$50, MATCH($W120,'Detected Compounds limits'!$B$2:$B$50, 0), MATCH(T$4,'Detected Compounds limits'!$B$2:$I$2,0))</f>
        <v xml:space="preserve"> </v>
      </c>
      <c r="U120" s="81" t="s">
        <v>65</v>
      </c>
      <c r="V120" s="82" t="s">
        <v>65</v>
      </c>
      <c r="W120" s="83" t="s">
        <v>6</v>
      </c>
      <c r="X120" s="62"/>
      <c r="Y120" s="81">
        <v>0.04</v>
      </c>
      <c r="Z120" s="81"/>
      <c r="AA120" s="81"/>
      <c r="AB120" s="81">
        <v>7.6999999999999999E-2</v>
      </c>
      <c r="AC120" s="81">
        <v>0.02</v>
      </c>
      <c r="AD120" s="81"/>
      <c r="AE120" s="81">
        <f>INDEX('Detected Compounds limits'!$B$2:$H$50, MATCH($W120,'Detected Compounds limits'!$B$2:$B$50, 0), MATCH(AE$1,'Detected Compounds limits'!$B$2:$H$2,0))</f>
        <v>0.1</v>
      </c>
      <c r="AF120" s="62"/>
      <c r="AG120" s="81">
        <v>0.04</v>
      </c>
      <c r="AH120" s="81"/>
      <c r="AI120" s="81"/>
      <c r="AJ120" s="81">
        <v>7.6999999999999999E-2</v>
      </c>
      <c r="AK120" s="81">
        <v>0.02</v>
      </c>
      <c r="AL120" s="81"/>
      <c r="AM120" s="81">
        <f>INDEX('Detected Compounds limits'!$B$2:$H$50, MATCH($W120,'Detected Compounds limits'!$B$2:$B$50, 0), MATCH(AM$4,'Detected Compounds limits'!$B$2:$H$2,0))</f>
        <v>0.1</v>
      </c>
      <c r="AN120" s="62"/>
      <c r="AO120" s="81">
        <f>INDEX('Detected Compounds limits'!$B$2:$H$50, MATCH($W120,'Detected Compounds limits'!$B$2:$B$50, 0), MATCH(AO$4,'Detected Compounds limits'!$B$2:$H$2,0))</f>
        <v>0.02</v>
      </c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  <c r="BP120" s="62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59" t="s">
        <v>76</v>
      </c>
      <c r="CB120" s="59"/>
      <c r="CC120" s="59"/>
      <c r="CD120" s="59"/>
      <c r="CE120" s="59" t="s">
        <v>76</v>
      </c>
      <c r="CF120" s="59"/>
      <c r="CG120" s="62"/>
      <c r="CH120" s="62"/>
      <c r="CI120" s="62"/>
      <c r="CJ120" s="62"/>
      <c r="CK120" s="62"/>
    </row>
    <row r="121" spans="1:89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25"/>
      <c r="K121" s="25"/>
      <c r="L121" s="25"/>
      <c r="M121" s="25"/>
      <c r="N121" s="25"/>
      <c r="O121" s="25"/>
      <c r="P121" s="25"/>
      <c r="Q121" s="25"/>
      <c r="R121" s="25"/>
      <c r="S121" s="62"/>
      <c r="T121" s="81" t="str">
        <f>INDEX('Detected Compounds limits'!$B$2:$I$50, MATCH($W121,'Detected Compounds limits'!$B$2:$B$50, 0), MATCH(T$4,'Detected Compounds limits'!$B$2:$I$2,0))</f>
        <v xml:space="preserve"> </v>
      </c>
      <c r="U121" s="81"/>
      <c r="V121" s="82"/>
      <c r="W121" s="83" t="s">
        <v>12</v>
      </c>
      <c r="X121" s="62"/>
      <c r="Y121" s="81"/>
      <c r="Z121" s="81"/>
      <c r="AA121" s="81"/>
      <c r="AB121" s="81"/>
      <c r="AC121" s="81">
        <v>3.6999999999999999E-4</v>
      </c>
      <c r="AD121" s="81"/>
      <c r="AE121" s="81">
        <f>INDEX('Detected Compounds limits'!$B$2:$H$50, MATCH($W121,'Detected Compounds limits'!$B$2:$B$50, 0), MATCH(AE$1,'Detected Compounds limits'!$B$2:$H$2,0))</f>
        <v>0.1</v>
      </c>
      <c r="AF121" s="62"/>
      <c r="AG121" s="81"/>
      <c r="AH121" s="81"/>
      <c r="AI121" s="81"/>
      <c r="AJ121" s="81"/>
      <c r="AK121" s="81">
        <v>3.6999999999999999E-4</v>
      </c>
      <c r="AL121" s="81"/>
      <c r="AM121" s="81">
        <f>INDEX('Detected Compounds limits'!$B$2:$H$50, MATCH($W121,'Detected Compounds limits'!$B$2:$B$50, 0), MATCH(AM$4,'Detected Compounds limits'!$B$2:$H$2,0))</f>
        <v>9.5000000000000005E-5</v>
      </c>
      <c r="AN121" s="62"/>
      <c r="AO121" s="81">
        <f>INDEX('Detected Compounds limits'!$B$2:$H$50, MATCH($W121,'Detected Compounds limits'!$B$2:$B$50, 0), MATCH(AO$4,'Detected Compounds limits'!$B$2:$H$2,0))</f>
        <v>2.0000000000000002E-5</v>
      </c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  <c r="BP121" s="62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59"/>
      <c r="CB121" s="59"/>
      <c r="CC121" s="59"/>
      <c r="CD121" s="59"/>
      <c r="CE121" s="59"/>
      <c r="CF121" s="59"/>
      <c r="CG121" s="62"/>
      <c r="CH121" s="62"/>
      <c r="CI121" s="62"/>
      <c r="CJ121" s="62"/>
      <c r="CK121" s="62"/>
    </row>
    <row r="122" spans="1:89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25"/>
      <c r="K122" s="25"/>
      <c r="L122" s="25"/>
      <c r="M122" s="25"/>
      <c r="N122" s="25"/>
      <c r="O122" s="25"/>
      <c r="P122" s="25"/>
      <c r="Q122" s="25"/>
      <c r="R122" s="25"/>
      <c r="S122" s="62"/>
      <c r="T122" s="81" t="str">
        <f>INDEX('Detected Compounds limits'!$B$2:$I$50, MATCH($W122,'Detected Compounds limits'!$B$2:$B$50, 0), MATCH(T$4,'Detected Compounds limits'!$B$2:$I$2,0))</f>
        <v xml:space="preserve"> </v>
      </c>
      <c r="U122" s="81"/>
      <c r="V122" s="82"/>
      <c r="W122" s="83" t="s">
        <v>20</v>
      </c>
      <c r="X122" s="62"/>
      <c r="Y122" s="81"/>
      <c r="Z122" s="81">
        <v>1E-4</v>
      </c>
      <c r="AA122" s="81"/>
      <c r="AB122" s="81"/>
      <c r="AC122" s="81"/>
      <c r="AD122" s="81"/>
      <c r="AE122" s="81">
        <f>INDEX('Detected Compounds limits'!$B$2:$H$50, MATCH($W122,'Detected Compounds limits'!$B$2:$B$50, 0), MATCH(AE$1,'Detected Compounds limits'!$B$2:$H$2,0))</f>
        <v>0.1</v>
      </c>
      <c r="AF122" s="62"/>
      <c r="AG122" s="81"/>
      <c r="AH122" s="81">
        <v>1E-4</v>
      </c>
      <c r="AI122" s="81"/>
      <c r="AJ122" s="81"/>
      <c r="AK122" s="81"/>
      <c r="AL122" s="81"/>
      <c r="AM122" s="81">
        <f>INDEX('Detected Compounds limits'!$B$2:$H$50, MATCH($W122,'Detected Compounds limits'!$B$2:$B$50, 0), MATCH(AM$4,'Detected Compounds limits'!$B$2:$H$2,0))</f>
        <v>1E-3</v>
      </c>
      <c r="AN122" s="62"/>
      <c r="AO122" s="81">
        <f>INDEX('Detected Compounds limits'!$B$2:$H$50, MATCH($W122,'Detected Compounds limits'!$B$2:$B$50, 0), MATCH(AO$4,'Detected Compounds limits'!$B$2:$H$2,0))</f>
        <v>1E-4</v>
      </c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  <c r="BP122" s="62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58"/>
      <c r="CB122" s="58" t="s">
        <v>76</v>
      </c>
      <c r="CC122" s="58"/>
      <c r="CD122" s="58"/>
      <c r="CE122" s="58"/>
      <c r="CF122" s="61"/>
      <c r="CG122" s="62"/>
      <c r="CH122" s="62"/>
      <c r="CI122" s="62"/>
      <c r="CJ122" s="62"/>
      <c r="CK122" s="62"/>
    </row>
    <row r="123" spans="1:89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25"/>
      <c r="K123" s="25"/>
      <c r="L123" s="25"/>
      <c r="M123" s="25"/>
      <c r="N123" s="25"/>
      <c r="O123" s="25"/>
      <c r="P123" s="25"/>
      <c r="Q123" s="25"/>
      <c r="R123" s="25"/>
      <c r="S123" s="62"/>
      <c r="T123" s="81" t="str">
        <f>INDEX('Detected Compounds limits'!$B$2:$I$50, MATCH($W123,'Detected Compounds limits'!$B$2:$B$50, 0), MATCH(T$4,'Detected Compounds limits'!$B$2:$I$2,0))</f>
        <v xml:space="preserve"> </v>
      </c>
      <c r="U123" s="81" t="s">
        <v>65</v>
      </c>
      <c r="V123" s="82" t="s">
        <v>65</v>
      </c>
      <c r="W123" s="83" t="s">
        <v>31</v>
      </c>
      <c r="X123" s="62"/>
      <c r="Y123" s="81"/>
      <c r="Z123" s="81"/>
      <c r="AA123" s="81"/>
      <c r="AB123" s="81"/>
      <c r="AC123" s="81"/>
      <c r="AD123" s="81">
        <v>0.19400000000000001</v>
      </c>
      <c r="AE123" s="81">
        <f>INDEX('Detected Compounds limits'!$B$2:$H$50, MATCH($W123,'Detected Compounds limits'!$B$2:$B$50, 0), MATCH(AE$1,'Detected Compounds limits'!$B$2:$H$2,0))</f>
        <v>0.1</v>
      </c>
      <c r="AF123" s="62"/>
      <c r="AG123" s="81"/>
      <c r="AH123" s="81"/>
      <c r="AI123" s="81"/>
      <c r="AJ123" s="81"/>
      <c r="AK123" s="81"/>
      <c r="AL123" s="81">
        <v>0.19400000000000001</v>
      </c>
      <c r="AM123" s="81">
        <f>INDEX('Detected Compounds limits'!$B$2:$H$50, MATCH($W123,'Detected Compounds limits'!$B$2:$B$50, 0), MATCH(AM$4,'Detected Compounds limits'!$B$2:$H$2,0))</f>
        <v>88</v>
      </c>
      <c r="AN123" s="62"/>
      <c r="AO123" s="81">
        <f>INDEX('Detected Compounds limits'!$B$2:$H$50, MATCH($W123,'Detected Compounds limits'!$B$2:$B$50, 0), MATCH(AO$4,'Detected Compounds limits'!$B$2:$H$2,0))</f>
        <v>0.04</v>
      </c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59"/>
      <c r="CB123" s="59"/>
      <c r="CC123" s="59"/>
      <c r="CD123" s="59"/>
      <c r="CE123" s="59"/>
      <c r="CF123" s="59"/>
      <c r="CG123" s="62"/>
      <c r="CH123" s="62"/>
      <c r="CI123" s="62"/>
      <c r="CJ123" s="62"/>
      <c r="CK123" s="62"/>
    </row>
    <row r="124" spans="1:89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J124" s="25"/>
      <c r="K124" s="25"/>
      <c r="L124" s="25"/>
      <c r="M124" s="25"/>
      <c r="N124" s="25"/>
      <c r="O124" s="25"/>
      <c r="P124" s="25"/>
      <c r="Q124" s="25"/>
      <c r="R124" s="25"/>
      <c r="S124" s="62"/>
      <c r="T124" s="81" t="str">
        <f>INDEX('Detected Compounds limits'!$B$2:$I$50, MATCH($W124,'Detected Compounds limits'!$B$2:$B$50, 0), MATCH(T$4,'Detected Compounds limits'!$B$2:$I$2,0))</f>
        <v xml:space="preserve"> </v>
      </c>
      <c r="U124" s="81"/>
      <c r="V124" s="82"/>
      <c r="W124" s="83" t="s">
        <v>37</v>
      </c>
      <c r="X124" s="62"/>
      <c r="Y124" s="81"/>
      <c r="Z124" s="81"/>
      <c r="AA124" s="81"/>
      <c r="AB124" s="81"/>
      <c r="AC124" s="81">
        <v>2.9999999999999997E-4</v>
      </c>
      <c r="AD124" s="81"/>
      <c r="AE124" s="81">
        <f>INDEX('Detected Compounds limits'!$B$2:$H$50, MATCH($W124,'Detected Compounds limits'!$B$2:$B$50, 0), MATCH(AE$1,'Detected Compounds limits'!$B$2:$H$2,0))</f>
        <v>0.1</v>
      </c>
      <c r="AF124" s="62"/>
      <c r="AG124" s="81"/>
      <c r="AH124" s="81"/>
      <c r="AI124" s="81"/>
      <c r="AJ124" s="81"/>
      <c r="AK124" s="81">
        <v>2.9999999999999997E-4</v>
      </c>
      <c r="AL124" s="81"/>
      <c r="AM124" s="81">
        <f>INDEX('Detected Compounds limits'!$B$2:$H$50, MATCH($W124,'Detected Compounds limits'!$B$2:$B$50, 0), MATCH(AM$4,'Detected Compounds limits'!$B$2:$H$2,0))</f>
        <v>2.1999999999999999E-5</v>
      </c>
      <c r="AN124" s="62"/>
      <c r="AO124" s="81">
        <f>INDEX('Detected Compounds limits'!$B$2:$H$50, MATCH($W124,'Detected Compounds limits'!$B$2:$B$50, 0), MATCH(AO$4,'Detected Compounds limits'!$B$2:$H$2,0))</f>
        <v>2.9999999999999997E-4</v>
      </c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58"/>
      <c r="CB124" s="58"/>
      <c r="CC124" s="58"/>
      <c r="CD124" s="58"/>
      <c r="CE124" s="58" t="s">
        <v>76</v>
      </c>
      <c r="CF124" s="61"/>
      <c r="CG124" s="62"/>
      <c r="CH124" s="62"/>
      <c r="CI124" s="62"/>
      <c r="CJ124" s="62"/>
      <c r="CK124" s="62"/>
    </row>
    <row r="125" spans="1:89" x14ac:dyDescent="0.25">
      <c r="A125" s="56"/>
      <c r="B125" s="56"/>
      <c r="C125" s="56"/>
      <c r="D125" s="56"/>
      <c r="E125" s="56"/>
      <c r="F125" s="56"/>
      <c r="G125" s="56"/>
      <c r="H125" s="56"/>
      <c r="I125" s="56"/>
      <c r="J125" s="25"/>
      <c r="K125" s="25"/>
      <c r="L125" s="25"/>
      <c r="M125" s="25"/>
      <c r="N125" s="25"/>
      <c r="O125" s="25"/>
      <c r="P125" s="25"/>
      <c r="Q125" s="25"/>
      <c r="R125" s="25"/>
      <c r="S125" s="62"/>
      <c r="T125" s="81" t="str">
        <f>INDEX('Detected Compounds limits'!$B$2:$I$50, MATCH($W125,'Detected Compounds limits'!$B$2:$B$50, 0), MATCH(T$4,'Detected Compounds limits'!$B$2:$I$2,0))</f>
        <v xml:space="preserve"> </v>
      </c>
      <c r="U125" s="85"/>
      <c r="V125" s="82"/>
      <c r="W125" s="83" t="s">
        <v>49</v>
      </c>
      <c r="X125" s="62"/>
      <c r="Y125" s="81"/>
      <c r="Z125" s="81"/>
      <c r="AA125" s="81"/>
      <c r="AB125" s="81">
        <v>0.04</v>
      </c>
      <c r="AC125" s="81"/>
      <c r="AD125" s="81"/>
      <c r="AE125" s="81">
        <f>INDEX('Detected Compounds limits'!$B$2:$H$50, MATCH($W125,'Detected Compounds limits'!$B$2:$B$50, 0), MATCH(AE$1,'Detected Compounds limits'!$B$2:$H$2,0))</f>
        <v>0.1</v>
      </c>
      <c r="AF125" s="62"/>
      <c r="AG125" s="81"/>
      <c r="AH125" s="81"/>
      <c r="AI125" s="81"/>
      <c r="AJ125" s="81">
        <v>0.04</v>
      </c>
      <c r="AK125" s="81"/>
      <c r="AL125" s="81"/>
      <c r="AM125" s="81">
        <f>INDEX('Detected Compounds limits'!$B$2:$H$50, MATCH($W125,'Detected Compounds limits'!$B$2:$B$50, 0), MATCH(AM$4,'Detected Compounds limits'!$B$2:$H$2,0))</f>
        <v>0.1</v>
      </c>
      <c r="AN125" s="62"/>
      <c r="AO125" s="81">
        <f>INDEX('Detected Compounds limits'!$B$2:$H$50, MATCH($W125,'Detected Compounds limits'!$B$2:$B$50, 0), MATCH(AO$4,'Detected Compounds limits'!$B$2:$H$2,0))</f>
        <v>0.04</v>
      </c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59"/>
      <c r="CB125" s="59"/>
      <c r="CC125" s="59"/>
      <c r="CD125" s="59" t="s">
        <v>76</v>
      </c>
      <c r="CE125" s="59"/>
      <c r="CF125" s="59"/>
      <c r="CG125" s="62"/>
      <c r="CH125" s="62"/>
      <c r="CI125" s="62"/>
      <c r="CJ125" s="62"/>
      <c r="CK125" s="62"/>
    </row>
    <row r="126" spans="1:89" x14ac:dyDescent="0.25">
      <c r="A126" s="56"/>
      <c r="B126" s="56"/>
      <c r="C126" s="56"/>
      <c r="D126" s="56"/>
      <c r="E126" s="56"/>
      <c r="F126" s="56"/>
      <c r="G126" s="56"/>
      <c r="H126" s="56"/>
      <c r="I126" s="56"/>
      <c r="J126" s="25"/>
      <c r="K126" s="25"/>
      <c r="L126" s="25"/>
      <c r="M126" s="25"/>
      <c r="N126" s="25"/>
      <c r="O126" s="25"/>
      <c r="P126" s="25"/>
      <c r="Q126" s="25"/>
      <c r="R126" s="25"/>
      <c r="S126" s="62"/>
      <c r="T126" s="81" t="str">
        <f>INDEX('Detected Compounds limits'!$B$2:$I$50, MATCH($W126,'Detected Compounds limits'!$B$2:$B$50, 0), MATCH(T$4,'Detected Compounds limits'!$B$2:$I$2,0))</f>
        <v xml:space="preserve"> </v>
      </c>
      <c r="U126" s="81"/>
      <c r="V126" s="82"/>
      <c r="W126" s="83" t="s">
        <v>51</v>
      </c>
      <c r="X126" s="62"/>
      <c r="Y126" s="81"/>
      <c r="Z126" s="81"/>
      <c r="AA126" s="81">
        <v>2.9999999999999997E-5</v>
      </c>
      <c r="AB126" s="81"/>
      <c r="AC126" s="81">
        <v>4.0000000000000003E-5</v>
      </c>
      <c r="AD126" s="81"/>
      <c r="AE126" s="81">
        <f>INDEX('Detected Compounds limits'!$B$2:$H$50, MATCH($W126,'Detected Compounds limits'!$B$2:$B$50, 0), MATCH(AE$1,'Detected Compounds limits'!$B$2:$H$2,0))</f>
        <v>0.1</v>
      </c>
      <c r="AF126" s="62"/>
      <c r="AG126" s="81"/>
      <c r="AH126" s="81"/>
      <c r="AI126" s="81">
        <v>2.9999999999999997E-5</v>
      </c>
      <c r="AJ126" s="81"/>
      <c r="AK126" s="81">
        <v>4.0000000000000003E-5</v>
      </c>
      <c r="AL126" s="81"/>
      <c r="AM126" s="81">
        <f>INDEX('Detected Compounds limits'!$B$2:$H$50, MATCH($W126,'Detected Compounds limits'!$B$2:$B$50, 0), MATCH(AM$4,'Detected Compounds limits'!$B$2:$H$2,0))</f>
        <v>1.5999999999999999E-5</v>
      </c>
      <c r="AN126" s="62"/>
      <c r="AO126" s="81">
        <f>INDEX('Detected Compounds limits'!$B$2:$H$50, MATCH($W126,'Detected Compounds limits'!$B$2:$B$50, 0), MATCH(AO$4,'Detected Compounds limits'!$B$2:$H$2,0))</f>
        <v>2.0000000000000002E-5</v>
      </c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59"/>
      <c r="CB126" s="59"/>
      <c r="CC126" s="59"/>
      <c r="CD126" s="59"/>
      <c r="CE126" s="59"/>
      <c r="CF126" s="59"/>
      <c r="CG126" s="62"/>
      <c r="CH126" s="62"/>
      <c r="CI126" s="62"/>
      <c r="CJ126" s="62"/>
      <c r="CK126" s="62"/>
    </row>
    <row r="127" spans="1:89" x14ac:dyDescent="0.25">
      <c r="A127" s="56"/>
      <c r="B127" s="56"/>
      <c r="C127" s="56"/>
      <c r="D127" s="56"/>
      <c r="E127" s="56"/>
      <c r="F127" s="56"/>
      <c r="G127" s="56"/>
      <c r="H127" s="56"/>
      <c r="I127" s="56"/>
      <c r="J127" s="25"/>
      <c r="K127" s="25"/>
      <c r="L127" s="25"/>
      <c r="M127" s="25"/>
      <c r="N127" s="25"/>
      <c r="O127" s="25"/>
      <c r="P127" s="25"/>
      <c r="Q127" s="25"/>
      <c r="R127" s="25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0"/>
      <c r="CB127" s="60"/>
      <c r="CC127" s="60"/>
      <c r="CD127" s="60"/>
      <c r="CE127" s="60"/>
      <c r="CF127" s="60"/>
      <c r="CG127" s="62"/>
      <c r="CH127" s="62"/>
      <c r="CI127" s="62"/>
      <c r="CJ127" s="62"/>
      <c r="CK127" s="62"/>
    </row>
    <row r="128" spans="1:89" x14ac:dyDescent="0.25">
      <c r="A128" s="56"/>
      <c r="B128" s="56"/>
      <c r="C128" s="56"/>
      <c r="D128" s="56"/>
      <c r="E128" s="56"/>
      <c r="F128" s="56"/>
      <c r="G128" s="56"/>
      <c r="H128" s="56"/>
      <c r="I128" s="56"/>
      <c r="J128" s="25"/>
      <c r="K128" s="25"/>
      <c r="L128" s="25"/>
      <c r="M128" s="25"/>
      <c r="N128" s="25"/>
      <c r="O128" s="25"/>
      <c r="P128" s="25"/>
      <c r="Q128" s="25"/>
      <c r="R128" s="25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0"/>
      <c r="CB128" s="60"/>
      <c r="CC128" s="60"/>
      <c r="CD128" s="60"/>
      <c r="CE128" s="60"/>
      <c r="CF128" s="60"/>
      <c r="CG128" s="62"/>
      <c r="CH128" s="62"/>
      <c r="CI128" s="62"/>
      <c r="CJ128" s="62"/>
      <c r="CK128" s="62"/>
    </row>
    <row r="129" spans="1:89" x14ac:dyDescent="0.25">
      <c r="A129" s="56"/>
      <c r="B129" s="56"/>
      <c r="C129" s="56"/>
      <c r="D129" s="56"/>
      <c r="E129" s="56"/>
      <c r="F129" s="56"/>
      <c r="G129" s="56"/>
      <c r="H129" s="56"/>
      <c r="I129" s="56"/>
      <c r="J129" s="25"/>
      <c r="K129" s="25"/>
      <c r="L129" s="25"/>
      <c r="M129" s="25"/>
      <c r="N129" s="25"/>
      <c r="O129" s="25"/>
      <c r="P129" s="25"/>
      <c r="Q129" s="25"/>
      <c r="R129" s="25"/>
      <c r="S129" s="62"/>
      <c r="T129" s="62"/>
      <c r="U129" s="62"/>
      <c r="V129" s="62"/>
      <c r="W129" s="62" t="str">
        <f>W118</f>
        <v>Steinbruch Andil</v>
      </c>
      <c r="X129" s="62"/>
      <c r="Y129" s="81" t="str">
        <f t="shared" ref="Y129:AD129" si="55">Y119</f>
        <v>04/03</v>
      </c>
      <c r="Z129" s="81" t="str">
        <f t="shared" si="55"/>
        <v>31/03</v>
      </c>
      <c r="AA129" s="81" t="str">
        <f t="shared" si="55"/>
        <v>29/04</v>
      </c>
      <c r="AB129" s="81" t="str">
        <f t="shared" si="55"/>
        <v>25/05</v>
      </c>
      <c r="AC129" s="81" t="str">
        <f t="shared" si="55"/>
        <v>23/06</v>
      </c>
      <c r="AD129" s="81" t="str">
        <f t="shared" si="55"/>
        <v>21/07</v>
      </c>
      <c r="AE129" s="84"/>
      <c r="AF129" s="84"/>
      <c r="AG129" s="81" t="str">
        <f t="shared" ref="AG129:AL129" si="56">AG119</f>
        <v>04/03</v>
      </c>
      <c r="AH129" s="81" t="str">
        <f t="shared" si="56"/>
        <v>31/03</v>
      </c>
      <c r="AI129" s="81" t="str">
        <f t="shared" si="56"/>
        <v>29/04</v>
      </c>
      <c r="AJ129" s="81" t="str">
        <f t="shared" si="56"/>
        <v>25/05</v>
      </c>
      <c r="AK129" s="81" t="str">
        <f t="shared" si="56"/>
        <v>23/06</v>
      </c>
      <c r="AL129" s="81" t="str">
        <f t="shared" si="56"/>
        <v>21/07</v>
      </c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0"/>
      <c r="CB129" s="60"/>
      <c r="CC129" s="60"/>
      <c r="CD129" s="60"/>
      <c r="CE129" s="60"/>
      <c r="CF129" s="60"/>
      <c r="CG129" s="62"/>
      <c r="CH129" s="62"/>
      <c r="CI129" s="62"/>
      <c r="CJ129" s="62"/>
      <c r="CK129" s="62"/>
    </row>
    <row r="130" spans="1:89" x14ac:dyDescent="0.25">
      <c r="A130" s="56"/>
      <c r="B130" s="56"/>
      <c r="C130" s="56"/>
      <c r="D130" s="56"/>
      <c r="E130" s="56"/>
      <c r="F130" s="56"/>
      <c r="G130" s="56"/>
      <c r="H130" s="56"/>
      <c r="I130" s="56"/>
      <c r="J130" s="25"/>
      <c r="K130" s="25"/>
      <c r="L130" s="25"/>
      <c r="M130" s="25"/>
      <c r="N130" s="25"/>
      <c r="O130" s="25"/>
      <c r="P130" s="25"/>
      <c r="Q130" s="25"/>
      <c r="R130" s="25"/>
      <c r="S130" s="62"/>
      <c r="T130" s="62"/>
      <c r="U130" s="62"/>
      <c r="V130" s="62"/>
      <c r="W130" s="50" t="s">
        <v>78</v>
      </c>
      <c r="X130" s="62"/>
      <c r="Y130" s="81">
        <f t="shared" ref="Y130:AD130" si="57">SUMPRODUCT(($T120:$T126&lt;&gt;"x")*($V120:$V126&lt;&gt;"x")*(CA120:CA126="&lt;")*(Y120:Y126&gt;$AE120:$AE126))</f>
        <v>0</v>
      </c>
      <c r="Z130" s="81">
        <f t="shared" si="57"/>
        <v>0</v>
      </c>
      <c r="AA130" s="81">
        <f t="shared" si="57"/>
        <v>0</v>
      </c>
      <c r="AB130" s="81">
        <f t="shared" si="57"/>
        <v>0</v>
      </c>
      <c r="AC130" s="81">
        <f t="shared" si="57"/>
        <v>0</v>
      </c>
      <c r="AD130" s="81">
        <f t="shared" si="57"/>
        <v>0</v>
      </c>
      <c r="AE130" s="62"/>
      <c r="AF130" s="62"/>
      <c r="AG130" s="81">
        <f t="shared" ref="AG130:AL130" si="58">SUMPRODUCT(($T120:$T126&lt;&gt;"x")*($V120:$V126&lt;&gt;"x")*(CA120:CA126="&lt;")*(AG120:AG126&gt;$AM120:$AM126))</f>
        <v>0</v>
      </c>
      <c r="AH130" s="81">
        <f t="shared" si="58"/>
        <v>0</v>
      </c>
      <c r="AI130" s="81">
        <f t="shared" si="58"/>
        <v>0</v>
      </c>
      <c r="AJ130" s="81">
        <f t="shared" si="58"/>
        <v>0</v>
      </c>
      <c r="AK130" s="81">
        <f t="shared" si="58"/>
        <v>1</v>
      </c>
      <c r="AL130" s="81">
        <f t="shared" si="58"/>
        <v>0</v>
      </c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  <c r="BP130" s="62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0"/>
      <c r="CB130" s="60"/>
      <c r="CC130" s="60"/>
      <c r="CD130" s="60"/>
      <c r="CE130" s="60"/>
      <c r="CF130" s="60"/>
      <c r="CG130" s="62"/>
      <c r="CH130" s="62"/>
      <c r="CI130" s="62"/>
      <c r="CJ130" s="62"/>
      <c r="CK130" s="62"/>
    </row>
    <row r="131" spans="1:89" x14ac:dyDescent="0.25">
      <c r="A131" s="56"/>
      <c r="B131" s="56"/>
      <c r="C131" s="56"/>
      <c r="D131" s="56"/>
      <c r="E131" s="56"/>
      <c r="F131" s="56"/>
      <c r="G131" s="56"/>
      <c r="H131" s="56"/>
      <c r="I131" s="56"/>
      <c r="J131" s="25"/>
      <c r="K131" s="25"/>
      <c r="L131" s="25"/>
      <c r="M131" s="25"/>
      <c r="N131" s="25"/>
      <c r="O131" s="25"/>
      <c r="P131" s="25"/>
      <c r="Q131" s="25"/>
      <c r="R131" s="25"/>
      <c r="S131" s="62"/>
      <c r="T131" s="62"/>
      <c r="U131" s="62"/>
      <c r="V131" s="62"/>
      <c r="W131" s="51" t="s">
        <v>72</v>
      </c>
      <c r="X131" s="62"/>
      <c r="Y131" s="81">
        <f t="shared" ref="Y131:AD131" si="59">SUMPRODUCT(($T120:$T126&lt;&gt;"x")*($V120:$V126&lt;&gt;"x")*(CA120:CA126&lt;&gt;"&lt;")*(Y120:Y126&gt;$AE120:$AE126))</f>
        <v>0</v>
      </c>
      <c r="Z131" s="81">
        <f t="shared" si="59"/>
        <v>0</v>
      </c>
      <c r="AA131" s="81">
        <f t="shared" si="59"/>
        <v>0</v>
      </c>
      <c r="AB131" s="81">
        <f t="shared" si="59"/>
        <v>0</v>
      </c>
      <c r="AC131" s="81">
        <f t="shared" si="59"/>
        <v>0</v>
      </c>
      <c r="AD131" s="81">
        <f t="shared" si="59"/>
        <v>0</v>
      </c>
      <c r="AE131" s="62"/>
      <c r="AF131" s="62"/>
      <c r="AG131" s="81">
        <f t="shared" ref="AG131:AL131" si="60">SUMPRODUCT(($T120:$T126&lt;&gt;"x")*($V120:$V126&lt;&gt;"x")*(CA120:CA126&lt;&gt;"&lt;")*(AG120:AG126&gt;$AM120:$AM126))</f>
        <v>0</v>
      </c>
      <c r="AH131" s="81">
        <f t="shared" si="60"/>
        <v>0</v>
      </c>
      <c r="AI131" s="81">
        <f t="shared" si="60"/>
        <v>1</v>
      </c>
      <c r="AJ131" s="81">
        <f t="shared" si="60"/>
        <v>0</v>
      </c>
      <c r="AK131" s="81">
        <f t="shared" si="60"/>
        <v>2</v>
      </c>
      <c r="AL131" s="81">
        <f t="shared" si="60"/>
        <v>0</v>
      </c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62"/>
      <c r="BM131" s="62"/>
      <c r="BN131" s="62"/>
      <c r="BO131" s="62"/>
      <c r="BP131" s="62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0"/>
      <c r="CB131" s="60"/>
      <c r="CC131" s="60"/>
      <c r="CD131" s="60"/>
      <c r="CE131" s="60"/>
      <c r="CF131" s="60"/>
      <c r="CG131" s="62"/>
      <c r="CH131" s="62"/>
      <c r="CI131" s="62"/>
      <c r="CJ131" s="62"/>
      <c r="CK131" s="62"/>
    </row>
    <row r="132" spans="1:89" ht="15.75" customHeight="1" x14ac:dyDescent="0.25">
      <c r="A132" s="56"/>
      <c r="B132" s="56"/>
      <c r="C132" s="56"/>
      <c r="D132" s="56"/>
      <c r="E132" s="56"/>
      <c r="F132" s="56"/>
      <c r="G132" s="56"/>
      <c r="H132" s="56"/>
      <c r="I132" s="56"/>
      <c r="J132" s="25"/>
      <c r="K132" s="25"/>
      <c r="L132" s="25"/>
      <c r="M132" s="25"/>
      <c r="N132" s="25"/>
      <c r="O132" s="25"/>
      <c r="P132" s="25"/>
      <c r="Q132" s="25"/>
      <c r="R132" s="25"/>
      <c r="S132" s="62"/>
      <c r="T132" s="62"/>
      <c r="U132" s="62"/>
      <c r="V132" s="62"/>
      <c r="W132" s="28" t="s">
        <v>77</v>
      </c>
      <c r="X132" s="62"/>
      <c r="Y132" s="81">
        <f t="shared" ref="Y132:AD132" si="61">SUMPRODUCT((Y120:Y126&gt;=$AO120:$AO126)*($T120:$T126&lt;&gt;"x")*($V120:$V126&lt;&gt;"x")*(CA120:CA126&lt;&gt;"&lt;")*(Y120:Y126&lt;=$AE120:$AE126))</f>
        <v>0</v>
      </c>
      <c r="Z132" s="81">
        <f t="shared" si="61"/>
        <v>0</v>
      </c>
      <c r="AA132" s="81">
        <f t="shared" si="61"/>
        <v>1</v>
      </c>
      <c r="AB132" s="81">
        <f t="shared" si="61"/>
        <v>0</v>
      </c>
      <c r="AC132" s="81">
        <f t="shared" si="61"/>
        <v>2</v>
      </c>
      <c r="AD132" s="81">
        <f t="shared" si="61"/>
        <v>0</v>
      </c>
      <c r="AE132" s="62"/>
      <c r="AF132" s="62"/>
      <c r="AG132" s="81">
        <f t="shared" ref="AG132:AL132" si="62">SUMPRODUCT((AG120:AG126&gt;=$AO120:$AO126)*($T120:$T126&lt;&gt;"x")*($V120:$V126&lt;&gt;"x")*(CA120:CA126&lt;&gt;"&lt;")*(AG120:AG126&lt;=$AM120:$AM126))</f>
        <v>0</v>
      </c>
      <c r="AH132" s="81">
        <f t="shared" si="62"/>
        <v>0</v>
      </c>
      <c r="AI132" s="81">
        <f t="shared" si="62"/>
        <v>0</v>
      </c>
      <c r="AJ132" s="81">
        <f t="shared" si="62"/>
        <v>0</v>
      </c>
      <c r="AK132" s="81">
        <f t="shared" si="62"/>
        <v>0</v>
      </c>
      <c r="AL132" s="81">
        <f t="shared" si="62"/>
        <v>0</v>
      </c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N132" s="62"/>
      <c r="BO132" s="62"/>
      <c r="BP132" s="62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0"/>
      <c r="CB132" s="60"/>
      <c r="CC132" s="60"/>
      <c r="CD132" s="60"/>
      <c r="CE132" s="60"/>
      <c r="CF132" s="60"/>
      <c r="CG132" s="62"/>
      <c r="CH132" s="62"/>
      <c r="CI132" s="62"/>
      <c r="CJ132" s="62"/>
      <c r="CK132" s="62"/>
    </row>
    <row r="133" spans="1:89" x14ac:dyDescent="0.25">
      <c r="A133" s="56"/>
      <c r="B133" s="56"/>
      <c r="C133" s="56"/>
      <c r="D133" s="56"/>
      <c r="E133" s="56"/>
      <c r="F133" s="56"/>
      <c r="G133" s="56"/>
      <c r="H133" s="56"/>
      <c r="I133" s="56"/>
      <c r="J133" s="25"/>
      <c r="K133" s="25"/>
      <c r="L133" s="25"/>
      <c r="M133" s="25"/>
      <c r="N133" s="25"/>
      <c r="O133" s="25"/>
      <c r="P133" s="25"/>
      <c r="Q133" s="25"/>
      <c r="R133" s="25"/>
      <c r="S133" s="62"/>
      <c r="T133" s="62"/>
      <c r="U133" s="62"/>
      <c r="V133" s="62"/>
      <c r="W133" s="25" t="s">
        <v>73</v>
      </c>
      <c r="X133" s="62"/>
      <c r="Y133" s="100">
        <f t="shared" ref="Y133:AD133" si="63">SUMPRODUCT(($T120:$T126&lt;&gt;"x")*($V120:$V126&lt;&gt;"x")*(Y120:Y126&gt;0)*(CA120:CA126="&lt;")*(Y120:Y126&lt;=$AE120:$AE126))</f>
        <v>0</v>
      </c>
      <c r="Z133" s="100">
        <f t="shared" si="63"/>
        <v>1</v>
      </c>
      <c r="AA133" s="100">
        <f t="shared" si="63"/>
        <v>0</v>
      </c>
      <c r="AB133" s="100">
        <f t="shared" si="63"/>
        <v>1</v>
      </c>
      <c r="AC133" s="100">
        <f t="shared" si="63"/>
        <v>1</v>
      </c>
      <c r="AD133" s="100">
        <f t="shared" si="63"/>
        <v>0</v>
      </c>
      <c r="AE133" s="62"/>
      <c r="AF133" s="62"/>
      <c r="AG133" s="100">
        <f t="shared" ref="AG133:AL133" si="64">SUMPRODUCT(($T120:$T126&lt;&gt;"x")*($V120:$V126&lt;&gt;"x")*(AG120:AG126&gt;0)*(CA120:CH126="&lt;")*(AG120:AG126&lt;=$AM120:$AM126))</f>
        <v>0</v>
      </c>
      <c r="AH133" s="100">
        <f t="shared" si="64"/>
        <v>1</v>
      </c>
      <c r="AI133" s="100">
        <f t="shared" si="64"/>
        <v>0</v>
      </c>
      <c r="AJ133" s="100">
        <f t="shared" si="64"/>
        <v>1</v>
      </c>
      <c r="AK133" s="100">
        <f t="shared" si="64"/>
        <v>0</v>
      </c>
      <c r="AL133" s="100">
        <f t="shared" si="64"/>
        <v>0</v>
      </c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62"/>
      <c r="BM133" s="62"/>
      <c r="BN133" s="62"/>
      <c r="BO133" s="62"/>
      <c r="BP133" s="62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0"/>
      <c r="CB133" s="60"/>
      <c r="CC133" s="60"/>
      <c r="CD133" s="60"/>
      <c r="CE133" s="60"/>
      <c r="CF133" s="60"/>
      <c r="CG133" s="62"/>
      <c r="CH133" s="62"/>
      <c r="CI133" s="62"/>
      <c r="CJ133" s="62"/>
      <c r="CK133" s="62"/>
    </row>
    <row r="134" spans="1:89" x14ac:dyDescent="0.25">
      <c r="A134" s="56"/>
      <c r="B134" s="56"/>
      <c r="C134" s="56"/>
      <c r="D134" s="56"/>
      <c r="E134" s="56"/>
      <c r="F134" s="56"/>
      <c r="G134" s="56"/>
      <c r="H134" s="56"/>
      <c r="I134" s="56"/>
      <c r="J134" s="25"/>
      <c r="K134" s="25"/>
      <c r="L134" s="25"/>
      <c r="M134" s="25"/>
      <c r="N134" s="25"/>
      <c r="O134" s="25"/>
      <c r="P134" s="25"/>
      <c r="Q134" s="25"/>
      <c r="R134" s="25"/>
      <c r="S134" s="62"/>
      <c r="T134" s="62"/>
      <c r="U134" s="62"/>
      <c r="V134" s="62"/>
      <c r="W134" s="26" t="s">
        <v>69</v>
      </c>
      <c r="X134" s="62"/>
      <c r="Y134" s="81">
        <f t="shared" ref="Y134:AD134" si="65">SUMPRODUCT(($T120:$T126="x")*(Y120:Y126&gt;0))</f>
        <v>0</v>
      </c>
      <c r="Z134" s="81">
        <f t="shared" si="65"/>
        <v>0</v>
      </c>
      <c r="AA134" s="81">
        <f t="shared" si="65"/>
        <v>0</v>
      </c>
      <c r="AB134" s="81">
        <f t="shared" si="65"/>
        <v>0</v>
      </c>
      <c r="AC134" s="81">
        <f t="shared" si="65"/>
        <v>0</v>
      </c>
      <c r="AD134" s="81">
        <f t="shared" si="65"/>
        <v>0</v>
      </c>
      <c r="AE134" s="62"/>
      <c r="AF134" s="62"/>
      <c r="AG134" s="81">
        <f>SUMPRODUCT(($T120:$T126="x")*(AG120:AG126&gt;0))</f>
        <v>0</v>
      </c>
      <c r="AH134" s="81">
        <f t="shared" ref="AH134:AL134" si="66">SUMPRODUCT(($T120:$T126="x")*(AH120:AH126&gt;0))</f>
        <v>0</v>
      </c>
      <c r="AI134" s="81">
        <f t="shared" si="66"/>
        <v>0</v>
      </c>
      <c r="AJ134" s="81">
        <f t="shared" si="66"/>
        <v>0</v>
      </c>
      <c r="AK134" s="81">
        <f t="shared" si="66"/>
        <v>0</v>
      </c>
      <c r="AL134" s="81">
        <f t="shared" si="66"/>
        <v>0</v>
      </c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62"/>
      <c r="BM134" s="62"/>
      <c r="BN134" s="62"/>
      <c r="BO134" s="62"/>
      <c r="BP134" s="62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0"/>
      <c r="CB134" s="60"/>
      <c r="CC134" s="60"/>
      <c r="CD134" s="60"/>
      <c r="CE134" s="60"/>
      <c r="CF134" s="60"/>
      <c r="CG134" s="62"/>
      <c r="CH134" s="62"/>
      <c r="CI134" s="62"/>
      <c r="CJ134" s="62"/>
      <c r="CK134" s="62"/>
    </row>
    <row r="135" spans="1:89" x14ac:dyDescent="0.25">
      <c r="A135" s="56"/>
      <c r="B135" s="56"/>
      <c r="C135" s="56"/>
      <c r="D135" s="56"/>
      <c r="E135" s="56"/>
      <c r="F135" s="56"/>
      <c r="G135" s="56"/>
      <c r="H135" s="56"/>
      <c r="I135" s="56"/>
      <c r="J135" s="25"/>
      <c r="K135" s="25"/>
      <c r="L135" s="25"/>
      <c r="M135" s="25"/>
      <c r="N135" s="25"/>
      <c r="O135" s="25"/>
      <c r="P135" s="25"/>
      <c r="Q135" s="25"/>
      <c r="R135" s="25"/>
      <c r="S135" s="62"/>
      <c r="T135" s="62"/>
      <c r="U135" s="62"/>
      <c r="V135" s="62"/>
      <c r="W135" s="27" t="s">
        <v>185</v>
      </c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2"/>
      <c r="BN135" s="62"/>
      <c r="BO135" s="62"/>
      <c r="BP135" s="62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0"/>
      <c r="CB135" s="60"/>
      <c r="CC135" s="60"/>
      <c r="CD135" s="60"/>
      <c r="CE135" s="60"/>
      <c r="CF135" s="60"/>
      <c r="CG135" s="62"/>
      <c r="CH135" s="62"/>
      <c r="CI135" s="62"/>
      <c r="CJ135" s="62"/>
      <c r="CK135" s="62"/>
    </row>
    <row r="136" spans="1:89" x14ac:dyDescent="0.25">
      <c r="A136" s="56"/>
      <c r="B136" s="56"/>
      <c r="C136" s="56"/>
      <c r="D136" s="56"/>
      <c r="E136" s="56"/>
      <c r="F136" s="56"/>
      <c r="G136" s="56"/>
      <c r="H136" s="56"/>
      <c r="I136" s="56"/>
      <c r="J136" s="25"/>
      <c r="K136" s="25"/>
      <c r="L136" s="25"/>
      <c r="M136" s="25"/>
      <c r="N136" s="25"/>
      <c r="O136" s="25"/>
      <c r="P136" s="25"/>
      <c r="Q136" s="25"/>
      <c r="R136" s="25"/>
      <c r="S136" s="62"/>
      <c r="T136" s="62"/>
      <c r="U136" s="62"/>
      <c r="V136" s="62"/>
      <c r="W136" s="62" t="s">
        <v>186</v>
      </c>
      <c r="X136" s="62"/>
      <c r="Y136" s="84">
        <f t="shared" ref="Y136:AD136" si="67">SUM(Y130:Y134)</f>
        <v>0</v>
      </c>
      <c r="Z136" s="84">
        <f t="shared" si="67"/>
        <v>1</v>
      </c>
      <c r="AA136" s="84">
        <f t="shared" si="67"/>
        <v>1</v>
      </c>
      <c r="AB136" s="84">
        <f t="shared" si="67"/>
        <v>1</v>
      </c>
      <c r="AC136" s="84">
        <f t="shared" si="67"/>
        <v>3</v>
      </c>
      <c r="AD136" s="84">
        <f t="shared" si="67"/>
        <v>0</v>
      </c>
      <c r="AE136" s="62"/>
      <c r="AF136" s="62"/>
      <c r="AG136" s="84">
        <f t="shared" ref="AG136:AL136" si="68">SUM(AG130:AG134)</f>
        <v>0</v>
      </c>
      <c r="AH136" s="84">
        <f t="shared" si="68"/>
        <v>1</v>
      </c>
      <c r="AI136" s="84">
        <f t="shared" si="68"/>
        <v>1</v>
      </c>
      <c r="AJ136" s="84">
        <f t="shared" si="68"/>
        <v>1</v>
      </c>
      <c r="AK136" s="84">
        <f t="shared" si="68"/>
        <v>3</v>
      </c>
      <c r="AL136" s="84">
        <f t="shared" si="68"/>
        <v>0</v>
      </c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0"/>
      <c r="CB136" s="60"/>
      <c r="CC136" s="60"/>
      <c r="CD136" s="60"/>
      <c r="CE136" s="60"/>
      <c r="CF136" s="60"/>
      <c r="CG136" s="62"/>
      <c r="CH136" s="62"/>
      <c r="CI136" s="62"/>
      <c r="CJ136" s="62"/>
      <c r="CK136" s="62"/>
    </row>
    <row r="137" spans="1:89" x14ac:dyDescent="0.25">
      <c r="A137" s="56"/>
      <c r="B137" s="56"/>
      <c r="C137" s="56"/>
      <c r="D137" s="56"/>
      <c r="E137" s="56"/>
      <c r="F137" s="56"/>
      <c r="G137" s="56"/>
      <c r="H137" s="56"/>
      <c r="I137" s="56"/>
      <c r="J137" s="25"/>
      <c r="K137" s="25"/>
      <c r="L137" s="25"/>
      <c r="M137" s="25"/>
      <c r="N137" s="25"/>
      <c r="O137" s="25"/>
      <c r="P137" s="25"/>
      <c r="Q137" s="25"/>
      <c r="R137" s="25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62"/>
      <c r="BM137" s="62"/>
      <c r="BN137" s="62"/>
      <c r="BO137" s="62"/>
      <c r="BP137" s="62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0"/>
      <c r="CB137" s="60"/>
      <c r="CC137" s="60"/>
      <c r="CD137" s="60"/>
      <c r="CE137" s="60"/>
      <c r="CF137" s="60"/>
      <c r="CG137" s="62"/>
      <c r="CH137" s="62"/>
      <c r="CI137" s="62"/>
      <c r="CJ137" s="62"/>
      <c r="CK137" s="62"/>
    </row>
    <row r="138" spans="1:89" x14ac:dyDescent="0.25">
      <c r="A138" s="56"/>
      <c r="B138" s="56"/>
      <c r="C138" s="56"/>
      <c r="D138" s="56"/>
      <c r="E138" s="56"/>
      <c r="F138" s="56"/>
      <c r="G138" s="56"/>
      <c r="H138" s="56"/>
      <c r="I138" s="56"/>
      <c r="J138" s="25"/>
      <c r="K138" s="25"/>
      <c r="L138" s="25"/>
      <c r="M138" s="25"/>
      <c r="N138" s="25"/>
      <c r="O138" s="25"/>
      <c r="P138" s="25"/>
      <c r="Q138" s="25"/>
      <c r="R138" s="25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62"/>
      <c r="BM138" s="62"/>
      <c r="BN138" s="62"/>
      <c r="BO138" s="62"/>
      <c r="BP138" s="62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0"/>
      <c r="CB138" s="60"/>
      <c r="CC138" s="60"/>
      <c r="CD138" s="60"/>
      <c r="CE138" s="60"/>
      <c r="CF138" s="60"/>
      <c r="CG138" s="62"/>
      <c r="CH138" s="62"/>
      <c r="CI138" s="62"/>
      <c r="CJ138" s="62"/>
      <c r="CK138" s="62"/>
    </row>
    <row r="139" spans="1:89" x14ac:dyDescent="0.25">
      <c r="A139" s="56"/>
      <c r="B139" s="56"/>
      <c r="C139" s="56"/>
      <c r="D139" s="56"/>
      <c r="E139" s="56"/>
      <c r="F139" s="56"/>
      <c r="G139" s="56"/>
      <c r="H139" s="56"/>
      <c r="I139" s="56"/>
      <c r="J139" s="25"/>
      <c r="K139" s="25"/>
      <c r="L139" s="25"/>
      <c r="M139" s="25"/>
      <c r="N139" s="25"/>
      <c r="O139" s="25"/>
      <c r="P139" s="25"/>
      <c r="Q139" s="25"/>
      <c r="R139" s="25"/>
      <c r="S139" s="62"/>
      <c r="T139" s="62"/>
      <c r="U139" s="62"/>
      <c r="V139" s="62"/>
      <c r="W139" s="86"/>
      <c r="X139" s="62"/>
      <c r="Y139" s="87"/>
      <c r="Z139" s="87"/>
      <c r="AA139" s="87"/>
      <c r="AB139" s="87"/>
      <c r="AC139" s="87"/>
      <c r="AD139" s="87"/>
      <c r="AE139" s="62"/>
      <c r="AF139" s="62"/>
      <c r="AG139" s="87"/>
      <c r="AH139" s="87"/>
      <c r="AI139" s="87"/>
      <c r="AJ139" s="87"/>
      <c r="AK139" s="87"/>
      <c r="AL139" s="87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0"/>
      <c r="CB139" s="60"/>
      <c r="CC139" s="60"/>
      <c r="CD139" s="60"/>
      <c r="CE139" s="60"/>
      <c r="CF139" s="60"/>
      <c r="CG139" s="62"/>
      <c r="CH139" s="62"/>
      <c r="CI139" s="62"/>
      <c r="CJ139" s="62"/>
      <c r="CK139" s="62"/>
    </row>
    <row r="140" spans="1:89" x14ac:dyDescent="0.25">
      <c r="A140" s="56"/>
      <c r="B140" s="56"/>
      <c r="C140" s="56"/>
      <c r="D140" s="56"/>
      <c r="E140" s="56"/>
      <c r="F140" s="56"/>
      <c r="G140" s="56"/>
      <c r="H140" s="56"/>
      <c r="I140" s="56"/>
      <c r="J140" s="25"/>
      <c r="K140" s="25"/>
      <c r="L140" s="25"/>
      <c r="M140" s="25"/>
      <c r="N140" s="25"/>
      <c r="O140" s="25"/>
      <c r="P140" s="25"/>
      <c r="Q140" s="25"/>
      <c r="R140" s="25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62"/>
      <c r="BM140" s="62"/>
      <c r="BN140" s="62"/>
      <c r="BO140" s="62"/>
      <c r="BP140" s="62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0"/>
      <c r="CB140" s="60"/>
      <c r="CC140" s="60"/>
      <c r="CD140" s="60"/>
      <c r="CE140" s="60"/>
      <c r="CF140" s="60"/>
      <c r="CG140" s="62"/>
      <c r="CH140" s="62"/>
      <c r="CI140" s="62"/>
      <c r="CJ140" s="62"/>
      <c r="CK140" s="62"/>
    </row>
    <row r="141" spans="1:89" ht="26.25" x14ac:dyDescent="0.4">
      <c r="A141" s="56"/>
      <c r="B141" s="56"/>
      <c r="C141" s="56"/>
      <c r="D141" s="56"/>
      <c r="E141" s="56"/>
      <c r="F141" s="56"/>
      <c r="G141" s="56"/>
      <c r="H141" s="56"/>
      <c r="I141" s="56"/>
      <c r="J141" s="25"/>
      <c r="K141" s="25"/>
      <c r="L141" s="25"/>
      <c r="M141" s="25"/>
      <c r="N141" s="25"/>
      <c r="O141" s="25"/>
      <c r="P141" s="25"/>
      <c r="Q141" s="25"/>
      <c r="R141" s="25"/>
      <c r="S141" s="62"/>
      <c r="T141" s="102"/>
      <c r="U141" s="62" t="s">
        <v>226</v>
      </c>
      <c r="V141" s="62"/>
      <c r="W141" s="75" t="s">
        <v>154</v>
      </c>
      <c r="X141" s="62"/>
      <c r="Y141" s="76"/>
      <c r="Z141" s="76"/>
      <c r="AA141" s="76"/>
      <c r="AB141" s="76"/>
      <c r="AC141" s="76"/>
      <c r="AD141" s="101" t="s">
        <v>62</v>
      </c>
      <c r="AE141" s="62"/>
      <c r="AF141" s="62"/>
      <c r="AG141" s="76"/>
      <c r="AH141" s="76"/>
      <c r="AI141" s="76"/>
      <c r="AJ141" s="76"/>
      <c r="AK141" s="76"/>
      <c r="AL141" s="101" t="s">
        <v>62</v>
      </c>
      <c r="AM141" s="62"/>
      <c r="AN141" s="62"/>
      <c r="AO141" s="97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62"/>
      <c r="BM141" s="62"/>
      <c r="BN141" s="62"/>
      <c r="BO141" s="62"/>
      <c r="BP141" s="62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0"/>
      <c r="CB141" s="60"/>
      <c r="CC141" s="60"/>
      <c r="CD141" s="60"/>
      <c r="CE141" s="60"/>
      <c r="CF141" s="60"/>
      <c r="CG141" s="62"/>
      <c r="CH141" s="62"/>
      <c r="CI141" s="62"/>
      <c r="CJ141" s="62"/>
      <c r="CK141" s="62"/>
    </row>
    <row r="142" spans="1:89" ht="30" x14ac:dyDescent="0.25">
      <c r="A142" s="56"/>
      <c r="B142" s="56"/>
      <c r="C142" s="56"/>
      <c r="D142" s="56"/>
      <c r="E142" s="56"/>
      <c r="F142" s="56"/>
      <c r="G142" s="56"/>
      <c r="H142" s="56"/>
      <c r="I142" s="56"/>
      <c r="J142" s="25"/>
      <c r="K142" s="25"/>
      <c r="L142" s="25"/>
      <c r="M142" s="25"/>
      <c r="N142" s="25"/>
      <c r="O142" s="25"/>
      <c r="P142" s="25"/>
      <c r="Q142" s="25"/>
      <c r="R142" s="25"/>
      <c r="S142" s="62"/>
      <c r="T142" s="73" t="s">
        <v>69</v>
      </c>
      <c r="U142" s="109" t="s">
        <v>64</v>
      </c>
      <c r="V142" s="110" t="s">
        <v>63</v>
      </c>
      <c r="W142" s="78" t="s">
        <v>60</v>
      </c>
      <c r="X142" s="62"/>
      <c r="Y142" s="107" t="s">
        <v>229</v>
      </c>
      <c r="Z142" s="107" t="s">
        <v>230</v>
      </c>
      <c r="AA142" s="107" t="s">
        <v>231</v>
      </c>
      <c r="AB142" s="107" t="s">
        <v>232</v>
      </c>
      <c r="AC142" s="107" t="s">
        <v>233</v>
      </c>
      <c r="AD142" s="107" t="s">
        <v>234</v>
      </c>
      <c r="AE142" s="98" t="str">
        <f>$AE$1</f>
        <v>GSchV_limits</v>
      </c>
      <c r="AF142" s="62"/>
      <c r="AG142" s="107" t="s">
        <v>229</v>
      </c>
      <c r="AH142" s="107" t="s">
        <v>230</v>
      </c>
      <c r="AI142" s="107" t="s">
        <v>231</v>
      </c>
      <c r="AJ142" s="107" t="s">
        <v>232</v>
      </c>
      <c r="AK142" s="107" t="s">
        <v>233</v>
      </c>
      <c r="AL142" s="107" t="s">
        <v>234</v>
      </c>
      <c r="AM142" s="108" t="s">
        <v>4</v>
      </c>
      <c r="AN142" s="62"/>
      <c r="AO142" s="79" t="s">
        <v>2</v>
      </c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58">
        <v>3</v>
      </c>
      <c r="CB142" s="58">
        <v>3</v>
      </c>
      <c r="CC142" s="58">
        <v>4</v>
      </c>
      <c r="CD142" s="58">
        <v>5</v>
      </c>
      <c r="CE142" s="58">
        <v>6</v>
      </c>
      <c r="CF142" s="58">
        <v>7</v>
      </c>
      <c r="CG142" s="62"/>
      <c r="CH142" s="62"/>
      <c r="CI142" s="62"/>
      <c r="CJ142" s="62"/>
      <c r="CK142" s="62"/>
    </row>
    <row r="143" spans="1:89" x14ac:dyDescent="0.25">
      <c r="A143" s="56"/>
      <c r="B143" s="56"/>
      <c r="C143" s="56"/>
      <c r="D143" s="56"/>
      <c r="E143" s="56"/>
      <c r="F143" s="56"/>
      <c r="G143" s="56"/>
      <c r="H143" s="56"/>
      <c r="I143" s="56"/>
      <c r="J143" s="25"/>
      <c r="K143" s="25"/>
      <c r="L143" s="25"/>
      <c r="M143" s="25"/>
      <c r="N143" s="25"/>
      <c r="O143" s="25"/>
      <c r="P143" s="25"/>
      <c r="Q143" s="25"/>
      <c r="R143" s="25"/>
      <c r="S143" s="62"/>
      <c r="T143" s="81" t="str">
        <f>INDEX('Detected Compounds limits'!$B$2:$I$50, MATCH($W143,'Detected Compounds limits'!$B$2:$B$50, 0), MATCH(T$4,'Detected Compounds limits'!$B$2:$I$2,0))</f>
        <v xml:space="preserve"> </v>
      </c>
      <c r="U143" s="81"/>
      <c r="V143" s="82"/>
      <c r="W143" s="83" t="s">
        <v>20</v>
      </c>
      <c r="X143" s="62"/>
      <c r="Y143" s="81"/>
      <c r="Z143" s="81">
        <v>1.1999999999999999E-4</v>
      </c>
      <c r="AA143" s="81">
        <v>1.4999999999999999E-4</v>
      </c>
      <c r="AB143" s="81"/>
      <c r="AC143" s="81"/>
      <c r="AD143" s="81"/>
      <c r="AE143" s="81">
        <f>INDEX('Detected Compounds limits'!$B$2:$H$50, MATCH($W143,'Detected Compounds limits'!$B$2:$B$50, 0), MATCH(AE$1,'Detected Compounds limits'!$B$2:$H$2,0))</f>
        <v>0.1</v>
      </c>
      <c r="AF143" s="62"/>
      <c r="AG143" s="81"/>
      <c r="AH143" s="81">
        <v>1.1999999999999999E-4</v>
      </c>
      <c r="AI143" s="81">
        <v>1.4999999999999999E-4</v>
      </c>
      <c r="AJ143" s="81"/>
      <c r="AK143" s="81"/>
      <c r="AL143" s="81"/>
      <c r="AM143" s="81">
        <f>INDEX('Detected Compounds limits'!$B$2:$H$50, MATCH($W143,'Detected Compounds limits'!$B$2:$B$50, 0), MATCH(AM$4,'Detected Compounds limits'!$B$2:$H$2,0))</f>
        <v>1E-3</v>
      </c>
      <c r="AN143" s="62"/>
      <c r="AO143" s="81">
        <f>INDEX('Detected Compounds limits'!$B$2:$H$50, MATCH($W143,'Detected Compounds limits'!$B$2:$B$50, 0), MATCH(AO$4,'Detected Compounds limits'!$B$2:$H$2,0))</f>
        <v>1E-4</v>
      </c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59"/>
      <c r="CB143" s="59"/>
      <c r="CC143" s="59"/>
      <c r="CD143" s="59"/>
      <c r="CE143" s="59"/>
      <c r="CF143" s="59"/>
      <c r="CG143" s="62"/>
      <c r="CH143" s="62"/>
      <c r="CI143" s="62"/>
      <c r="CJ143" s="62"/>
      <c r="CK143" s="62"/>
    </row>
    <row r="144" spans="1:89" x14ac:dyDescent="0.25">
      <c r="A144" s="56"/>
      <c r="B144" s="56"/>
      <c r="C144" s="56"/>
      <c r="D144" s="56"/>
      <c r="E144" s="56"/>
      <c r="F144" s="56"/>
      <c r="G144" s="56"/>
      <c r="H144" s="56"/>
      <c r="I144" s="56"/>
      <c r="J144" s="25"/>
      <c r="K144" s="25"/>
      <c r="L144" s="25"/>
      <c r="M144" s="25"/>
      <c r="N144" s="25"/>
      <c r="O144" s="25"/>
      <c r="P144" s="25"/>
      <c r="Q144" s="25"/>
      <c r="R144" s="25"/>
      <c r="S144" s="62"/>
      <c r="T144" s="81" t="str">
        <f>INDEX('Detected Compounds limits'!$B$2:$I$50, MATCH($W144,'Detected Compounds limits'!$B$2:$B$50, 0), MATCH(T$4,'Detected Compounds limits'!$B$2:$I$2,0))</f>
        <v xml:space="preserve"> </v>
      </c>
      <c r="U144" s="81"/>
      <c r="V144" s="82"/>
      <c r="W144" s="83" t="s">
        <v>92</v>
      </c>
      <c r="X144" s="62"/>
      <c r="Y144" s="81">
        <v>2.9000000000000001E-2</v>
      </c>
      <c r="Z144" s="81">
        <v>2.9000000000000001E-2</v>
      </c>
      <c r="AA144" s="81"/>
      <c r="AB144" s="81"/>
      <c r="AC144" s="81"/>
      <c r="AD144" s="81"/>
      <c r="AE144" s="81">
        <f>INDEX('Detected Compounds limits'!$B$2:$H$50, MATCH($W144,'Detected Compounds limits'!$B$2:$B$50, 0), MATCH(AE$1,'Detected Compounds limits'!$B$2:$H$2,0))</f>
        <v>0.1</v>
      </c>
      <c r="AF144" s="62"/>
      <c r="AG144" s="81">
        <v>2.9000000000000001E-2</v>
      </c>
      <c r="AH144" s="81">
        <v>2.9000000000000001E-2</v>
      </c>
      <c r="AI144" s="81"/>
      <c r="AJ144" s="81"/>
      <c r="AK144" s="81"/>
      <c r="AL144" s="81"/>
      <c r="AM144" s="81">
        <f>INDEX('Detected Compounds limits'!$B$2:$H$50, MATCH($W144,'Detected Compounds limits'!$B$2:$B$50, 0), MATCH(AM$4,'Detected Compounds limits'!$B$2:$H$2,0))</f>
        <v>0.2</v>
      </c>
      <c r="AN144" s="62"/>
      <c r="AO144" s="81">
        <f>INDEX('Detected Compounds limits'!$B$2:$H$50, MATCH($W144,'Detected Compounds limits'!$B$2:$B$50, 0), MATCH(AO$4,'Detected Compounds limits'!$B$2:$H$2,0))</f>
        <v>2.9000000000000001E-2</v>
      </c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58" t="s">
        <v>76</v>
      </c>
      <c r="CB144" s="58" t="s">
        <v>76</v>
      </c>
      <c r="CC144" s="58"/>
      <c r="CD144" s="58"/>
      <c r="CE144" s="58"/>
      <c r="CF144" s="61"/>
      <c r="CG144" s="62"/>
      <c r="CH144" s="62"/>
      <c r="CI144" s="62"/>
      <c r="CJ144" s="62"/>
      <c r="CK144" s="62"/>
    </row>
    <row r="145" spans="1:89" x14ac:dyDescent="0.25">
      <c r="A145" s="56"/>
      <c r="B145" s="56"/>
      <c r="C145" s="56"/>
      <c r="D145" s="56"/>
      <c r="E145" s="56"/>
      <c r="F145" s="56"/>
      <c r="G145" s="56"/>
      <c r="H145" s="56"/>
      <c r="I145" s="56"/>
      <c r="J145" s="25"/>
      <c r="K145" s="25"/>
      <c r="L145" s="25"/>
      <c r="M145" s="25"/>
      <c r="N145" s="25"/>
      <c r="O145" s="25"/>
      <c r="P145" s="25"/>
      <c r="Q145" s="25"/>
      <c r="R145" s="25"/>
      <c r="S145" s="62"/>
      <c r="T145" s="81" t="str">
        <f>INDEX('Detected Compounds limits'!$B$2:$I$50, MATCH($W145,'Detected Compounds limits'!$B$2:$B$50, 0), MATCH(T$4,'Detected Compounds limits'!$B$2:$I$2,0))</f>
        <v xml:space="preserve"> </v>
      </c>
      <c r="U145" s="81" t="s">
        <v>65</v>
      </c>
      <c r="V145" s="82" t="s">
        <v>65</v>
      </c>
      <c r="W145" s="83" t="s">
        <v>31</v>
      </c>
      <c r="X145" s="62"/>
      <c r="Y145" s="81"/>
      <c r="Z145" s="81"/>
      <c r="AA145" s="81"/>
      <c r="AB145" s="81"/>
      <c r="AC145" s="81"/>
      <c r="AD145" s="81">
        <v>0.04</v>
      </c>
      <c r="AE145" s="81">
        <f>INDEX('Detected Compounds limits'!$B$2:$H$50, MATCH($W145,'Detected Compounds limits'!$B$2:$B$50, 0), MATCH(AE$1,'Detected Compounds limits'!$B$2:$H$2,0))</f>
        <v>0.1</v>
      </c>
      <c r="AF145" s="62"/>
      <c r="AG145" s="81"/>
      <c r="AH145" s="81"/>
      <c r="AI145" s="81"/>
      <c r="AJ145" s="81"/>
      <c r="AK145" s="81"/>
      <c r="AL145" s="81">
        <v>0.04</v>
      </c>
      <c r="AM145" s="81">
        <f>INDEX('Detected Compounds limits'!$B$2:$H$50, MATCH($W145,'Detected Compounds limits'!$B$2:$B$50, 0), MATCH(AM$4,'Detected Compounds limits'!$B$2:$H$2,0))</f>
        <v>88</v>
      </c>
      <c r="AN145" s="62"/>
      <c r="AO145" s="81">
        <f>INDEX('Detected Compounds limits'!$B$2:$H$50, MATCH($W145,'Detected Compounds limits'!$B$2:$B$50, 0), MATCH(AO$4,'Detected Compounds limits'!$B$2:$H$2,0))</f>
        <v>0.04</v>
      </c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59"/>
      <c r="CB145" s="59"/>
      <c r="CC145" s="59"/>
      <c r="CD145" s="59"/>
      <c r="CE145" s="59"/>
      <c r="CF145" s="59" t="s">
        <v>76</v>
      </c>
      <c r="CG145" s="62"/>
      <c r="CH145" s="62"/>
      <c r="CI145" s="62"/>
      <c r="CJ145" s="62"/>
      <c r="CK145" s="62"/>
    </row>
    <row r="146" spans="1:89" x14ac:dyDescent="0.25">
      <c r="A146" s="56"/>
      <c r="B146" s="56"/>
      <c r="C146" s="56"/>
      <c r="D146" s="56"/>
      <c r="E146" s="56"/>
      <c r="F146" s="56"/>
      <c r="G146" s="56"/>
      <c r="H146" s="56"/>
      <c r="I146" s="56"/>
      <c r="J146" s="25"/>
      <c r="K146" s="25"/>
      <c r="L146" s="25"/>
      <c r="M146" s="25"/>
      <c r="N146" s="25"/>
      <c r="O146" s="25"/>
      <c r="P146" s="25"/>
      <c r="Q146" s="25"/>
      <c r="R146" s="25"/>
      <c r="S146" s="62"/>
      <c r="T146" s="81" t="str">
        <f>INDEX('Detected Compounds limits'!$B$2:$I$50, MATCH($W146,'Detected Compounds limits'!$B$2:$B$50, 0), MATCH(T$4,'Detected Compounds limits'!$B$2:$I$2,0))</f>
        <v xml:space="preserve"> </v>
      </c>
      <c r="U146" s="81"/>
      <c r="V146" s="82"/>
      <c r="W146" s="83" t="s">
        <v>97</v>
      </c>
      <c r="X146" s="62"/>
      <c r="Y146" s="81">
        <v>0.02</v>
      </c>
      <c r="Z146" s="81">
        <v>0.02</v>
      </c>
      <c r="AA146" s="81">
        <v>0.02</v>
      </c>
      <c r="AB146" s="81">
        <v>0.17</v>
      </c>
      <c r="AC146" s="81">
        <v>0.124</v>
      </c>
      <c r="AD146" s="81">
        <v>8.5999999999999993E-2</v>
      </c>
      <c r="AE146" s="81">
        <f>INDEX('Detected Compounds limits'!$B$2:$H$50, MATCH($W146,'Detected Compounds limits'!$B$2:$B$50, 0), MATCH(AE$1,'Detected Compounds limits'!$B$2:$H$2,0))</f>
        <v>0.1</v>
      </c>
      <c r="AF146" s="62"/>
      <c r="AG146" s="81">
        <v>0.02</v>
      </c>
      <c r="AH146" s="81">
        <v>0.02</v>
      </c>
      <c r="AI146" s="81">
        <v>0.02</v>
      </c>
      <c r="AJ146" s="81">
        <v>0.17</v>
      </c>
      <c r="AK146" s="81">
        <v>0.124</v>
      </c>
      <c r="AL146" s="81">
        <v>8.5999999999999993E-2</v>
      </c>
      <c r="AM146" s="81">
        <f>INDEX('Detected Compounds limits'!$B$2:$H$50, MATCH($W146,'Detected Compounds limits'!$B$2:$B$50, 0), MATCH(AM$4,'Detected Compounds limits'!$B$2:$H$2,0))</f>
        <v>0.1</v>
      </c>
      <c r="AN146" s="62"/>
      <c r="AO146" s="81">
        <f>INDEX('Detected Compounds limits'!$B$2:$H$50, MATCH($W146,'Detected Compounds limits'!$B$2:$B$50, 0), MATCH(AO$4,'Detected Compounds limits'!$B$2:$H$2,0))</f>
        <v>0.02</v>
      </c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58" t="s">
        <v>76</v>
      </c>
      <c r="CB146" s="58" t="s">
        <v>76</v>
      </c>
      <c r="CC146" s="58" t="s">
        <v>76</v>
      </c>
      <c r="CD146" s="58"/>
      <c r="CE146" s="58"/>
      <c r="CF146" s="61"/>
      <c r="CG146" s="62"/>
      <c r="CH146" s="62"/>
      <c r="CI146" s="62"/>
      <c r="CJ146" s="62"/>
      <c r="CK146" s="62"/>
    </row>
    <row r="147" spans="1:89" x14ac:dyDescent="0.25">
      <c r="A147" s="56"/>
      <c r="B147" s="56"/>
      <c r="C147" s="56"/>
      <c r="D147" s="56"/>
      <c r="E147" s="56"/>
      <c r="F147" s="56"/>
      <c r="G147" s="56"/>
      <c r="H147" s="56"/>
      <c r="I147" s="56"/>
      <c r="J147" s="25"/>
      <c r="K147" s="25"/>
      <c r="L147" s="25"/>
      <c r="M147" s="25"/>
      <c r="N147" s="25"/>
      <c r="O147" s="25"/>
      <c r="P147" s="25"/>
      <c r="Q147" s="25"/>
      <c r="R147" s="25"/>
      <c r="S147" s="62"/>
      <c r="T147" s="81" t="str">
        <f>INDEX('Detected Compounds limits'!$B$2:$I$50, MATCH($W147,'Detected Compounds limits'!$B$2:$B$50, 0), MATCH(T$4,'Detected Compounds limits'!$B$2:$I$2,0))</f>
        <v xml:space="preserve"> </v>
      </c>
      <c r="U147" s="81"/>
      <c r="V147" s="82"/>
      <c r="W147" s="83" t="s">
        <v>49</v>
      </c>
      <c r="X147" s="62"/>
      <c r="Y147" s="81"/>
      <c r="Z147" s="81"/>
      <c r="AA147" s="81"/>
      <c r="AB147" s="81">
        <v>0.04</v>
      </c>
      <c r="AC147" s="81"/>
      <c r="AD147" s="81"/>
      <c r="AE147" s="81">
        <f>INDEX('Detected Compounds limits'!$B$2:$H$50, MATCH($W147,'Detected Compounds limits'!$B$2:$B$50, 0), MATCH(AE$1,'Detected Compounds limits'!$B$2:$H$2,0))</f>
        <v>0.1</v>
      </c>
      <c r="AF147" s="62"/>
      <c r="AG147" s="81"/>
      <c r="AH147" s="81"/>
      <c r="AI147" s="81"/>
      <c r="AJ147" s="81">
        <v>0.04</v>
      </c>
      <c r="AK147" s="81"/>
      <c r="AL147" s="81"/>
      <c r="AM147" s="81">
        <f>INDEX('Detected Compounds limits'!$B$2:$H$50, MATCH($W147,'Detected Compounds limits'!$B$2:$B$50, 0), MATCH(AM$4,'Detected Compounds limits'!$B$2:$H$2,0))</f>
        <v>0.1</v>
      </c>
      <c r="AN147" s="62"/>
      <c r="AO147" s="81">
        <f>INDEX('Detected Compounds limits'!$B$2:$H$50, MATCH($W147,'Detected Compounds limits'!$B$2:$B$50, 0), MATCH(AO$4,'Detected Compounds limits'!$B$2:$H$2,0))</f>
        <v>0.04</v>
      </c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62"/>
      <c r="BM147" s="62"/>
      <c r="BN147" s="62"/>
      <c r="BO147" s="62"/>
      <c r="BP147" s="62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59"/>
      <c r="CB147" s="59"/>
      <c r="CC147" s="59"/>
      <c r="CD147" s="59" t="s">
        <v>76</v>
      </c>
      <c r="CE147" s="59"/>
      <c r="CF147" s="59"/>
      <c r="CG147" s="62"/>
      <c r="CH147" s="62"/>
      <c r="CI147" s="62"/>
      <c r="CJ147" s="62"/>
      <c r="CK147" s="62"/>
    </row>
    <row r="148" spans="1:89" x14ac:dyDescent="0.25">
      <c r="A148" s="56"/>
      <c r="B148" s="56"/>
      <c r="C148" s="56"/>
      <c r="D148" s="56"/>
      <c r="E148" s="56"/>
      <c r="F148" s="56"/>
      <c r="G148" s="56"/>
      <c r="H148" s="56"/>
      <c r="I148" s="56"/>
      <c r="J148" s="25"/>
      <c r="K148" s="25"/>
      <c r="L148" s="25"/>
      <c r="M148" s="25"/>
      <c r="N148" s="25"/>
      <c r="O148" s="25"/>
      <c r="P148" s="25"/>
      <c r="Q148" s="25"/>
      <c r="R148" s="25"/>
      <c r="S148" s="62"/>
      <c r="T148" s="81" t="str">
        <f>INDEX('Detected Compounds limits'!$B$2:$I$50, MATCH($W148,'Detected Compounds limits'!$B$2:$B$50, 0), MATCH(T$4,'Detected Compounds limits'!$B$2:$I$2,0))</f>
        <v xml:space="preserve"> </v>
      </c>
      <c r="U148" s="81"/>
      <c r="V148" s="82"/>
      <c r="W148" s="83" t="s">
        <v>51</v>
      </c>
      <c r="X148" s="62"/>
      <c r="Y148" s="81"/>
      <c r="Z148" s="81"/>
      <c r="AA148" s="81">
        <v>2.0000000000000002E-5</v>
      </c>
      <c r="AB148" s="81"/>
      <c r="AC148" s="81"/>
      <c r="AD148" s="81"/>
      <c r="AE148" s="81">
        <f>INDEX('Detected Compounds limits'!$B$2:$H$50, MATCH($W148,'Detected Compounds limits'!$B$2:$B$50, 0), MATCH(AE$1,'Detected Compounds limits'!$B$2:$H$2,0))</f>
        <v>0.1</v>
      </c>
      <c r="AF148" s="62"/>
      <c r="AG148" s="81"/>
      <c r="AH148" s="81"/>
      <c r="AI148" s="81">
        <v>2.0000000000000002E-5</v>
      </c>
      <c r="AJ148" s="81"/>
      <c r="AK148" s="81"/>
      <c r="AL148" s="81"/>
      <c r="AM148" s="81">
        <f>INDEX('Detected Compounds limits'!$B$2:$H$50, MATCH($W148,'Detected Compounds limits'!$B$2:$B$50, 0), MATCH(AM$4,'Detected Compounds limits'!$B$2:$H$2,0))</f>
        <v>1.5999999999999999E-5</v>
      </c>
      <c r="AN148" s="62"/>
      <c r="AO148" s="81">
        <f>INDEX('Detected Compounds limits'!$B$2:$H$50, MATCH($W148,'Detected Compounds limits'!$B$2:$B$50, 0), MATCH(AO$4,'Detected Compounds limits'!$B$2:$H$2,0))</f>
        <v>2.0000000000000002E-5</v>
      </c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58"/>
      <c r="CB148" s="58"/>
      <c r="CC148" s="58" t="s">
        <v>76</v>
      </c>
      <c r="CD148" s="58"/>
      <c r="CE148" s="58"/>
      <c r="CF148" s="58"/>
      <c r="CG148" s="62"/>
      <c r="CH148" s="62"/>
      <c r="CI148" s="62"/>
      <c r="CJ148" s="62"/>
      <c r="CK148" s="62"/>
    </row>
    <row r="149" spans="1:89" x14ac:dyDescent="0.25">
      <c r="A149" s="56"/>
      <c r="B149" s="56"/>
      <c r="C149" s="56"/>
      <c r="D149" s="56"/>
      <c r="E149" s="56"/>
      <c r="F149" s="56"/>
      <c r="G149" s="56"/>
      <c r="H149" s="56"/>
      <c r="I149" s="56"/>
      <c r="J149" s="25"/>
      <c r="K149" s="25"/>
      <c r="L149" s="25"/>
      <c r="M149" s="25"/>
      <c r="N149" s="25"/>
      <c r="O149" s="25"/>
      <c r="P149" s="25"/>
      <c r="Q149" s="25"/>
      <c r="R149" s="25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0"/>
      <c r="CB149" s="60"/>
      <c r="CC149" s="60"/>
      <c r="CD149" s="60"/>
      <c r="CE149" s="60"/>
      <c r="CF149" s="60"/>
      <c r="CG149" s="62"/>
      <c r="CH149" s="62"/>
      <c r="CI149" s="62"/>
      <c r="CJ149" s="62"/>
      <c r="CK149" s="62"/>
    </row>
    <row r="150" spans="1:89" x14ac:dyDescent="0.25">
      <c r="A150" s="56"/>
      <c r="B150" s="56"/>
      <c r="C150" s="56"/>
      <c r="D150" s="56"/>
      <c r="E150" s="56"/>
      <c r="F150" s="56"/>
      <c r="G150" s="56"/>
      <c r="H150" s="56"/>
      <c r="I150" s="56"/>
      <c r="J150" s="25"/>
      <c r="K150" s="25"/>
      <c r="L150" s="25"/>
      <c r="M150" s="25"/>
      <c r="N150" s="25"/>
      <c r="O150" s="25"/>
      <c r="P150" s="25"/>
      <c r="Q150" s="25"/>
      <c r="R150" s="25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0"/>
      <c r="CB150" s="60"/>
      <c r="CC150" s="60"/>
      <c r="CD150" s="60"/>
      <c r="CE150" s="60"/>
      <c r="CF150" s="60"/>
      <c r="CG150" s="62"/>
      <c r="CH150" s="62"/>
      <c r="CI150" s="62"/>
      <c r="CJ150" s="62"/>
      <c r="CK150" s="62"/>
    </row>
    <row r="151" spans="1:89" x14ac:dyDescent="0.25">
      <c r="A151" s="56"/>
      <c r="B151" s="56"/>
      <c r="C151" s="56"/>
      <c r="D151" s="56"/>
      <c r="E151" s="56"/>
      <c r="F151" s="56"/>
      <c r="G151" s="56"/>
      <c r="H151" s="56"/>
      <c r="I151" s="56"/>
      <c r="J151" s="25"/>
      <c r="K151" s="25"/>
      <c r="L151" s="25"/>
      <c r="M151" s="25"/>
      <c r="N151" s="25"/>
      <c r="O151" s="25"/>
      <c r="P151" s="25"/>
      <c r="Q151" s="25"/>
      <c r="R151" s="25"/>
      <c r="S151" s="62"/>
      <c r="T151" s="62"/>
      <c r="U151" s="62"/>
      <c r="V151" s="62"/>
      <c r="W151" s="62" t="str">
        <f>W141</f>
        <v>Steinbruch Arlesheim</v>
      </c>
      <c r="X151" s="62"/>
      <c r="Y151" s="81" t="str">
        <f t="shared" ref="Y151:AD151" si="69">Y142</f>
        <v>04/03</v>
      </c>
      <c r="Z151" s="81" t="str">
        <f t="shared" si="69"/>
        <v>31/03</v>
      </c>
      <c r="AA151" s="81" t="str">
        <f t="shared" si="69"/>
        <v>29/04</v>
      </c>
      <c r="AB151" s="81" t="str">
        <f t="shared" si="69"/>
        <v>25/05</v>
      </c>
      <c r="AC151" s="81" t="str">
        <f t="shared" si="69"/>
        <v>23/06</v>
      </c>
      <c r="AD151" s="81" t="str">
        <f t="shared" si="69"/>
        <v>21/07</v>
      </c>
      <c r="AE151" s="84"/>
      <c r="AF151" s="84"/>
      <c r="AG151" s="81" t="str">
        <f t="shared" ref="AG151:AL151" si="70">AG142</f>
        <v>04/03</v>
      </c>
      <c r="AH151" s="81" t="str">
        <f t="shared" si="70"/>
        <v>31/03</v>
      </c>
      <c r="AI151" s="81" t="str">
        <f t="shared" si="70"/>
        <v>29/04</v>
      </c>
      <c r="AJ151" s="81" t="str">
        <f t="shared" si="70"/>
        <v>25/05</v>
      </c>
      <c r="AK151" s="81" t="str">
        <f t="shared" si="70"/>
        <v>23/06</v>
      </c>
      <c r="AL151" s="81" t="str">
        <f t="shared" si="70"/>
        <v>21/07</v>
      </c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0"/>
      <c r="CB151" s="60"/>
      <c r="CC151" s="60"/>
      <c r="CD151" s="60"/>
      <c r="CE151" s="60"/>
      <c r="CF151" s="60"/>
      <c r="CG151" s="62"/>
      <c r="CH151" s="62"/>
      <c r="CI151" s="62"/>
      <c r="CJ151" s="62"/>
      <c r="CK151" s="62"/>
    </row>
    <row r="152" spans="1:89" x14ac:dyDescent="0.25">
      <c r="A152" s="56"/>
      <c r="B152" s="56"/>
      <c r="C152" s="56"/>
      <c r="D152" s="56"/>
      <c r="E152" s="56"/>
      <c r="F152" s="56"/>
      <c r="G152" s="56"/>
      <c r="H152" s="56"/>
      <c r="I152" s="56"/>
      <c r="J152" s="25"/>
      <c r="K152" s="25"/>
      <c r="L152" s="25"/>
      <c r="M152" s="25"/>
      <c r="N152" s="25"/>
      <c r="O152" s="25"/>
      <c r="P152" s="25"/>
      <c r="Q152" s="25"/>
      <c r="R152" s="25"/>
      <c r="S152" s="62"/>
      <c r="T152" s="62"/>
      <c r="U152" s="62"/>
      <c r="V152" s="62"/>
      <c r="W152" s="50" t="s">
        <v>78</v>
      </c>
      <c r="X152" s="62"/>
      <c r="Y152" s="81">
        <f t="shared" ref="Y152:AD152" si="71">SUMPRODUCT(($T143:$T148&lt;&gt;"x")*($V143:$V148&lt;&gt;"x")*(CA143:CA148="&lt;")*(Y143:Y148&gt;$AE143:$AE148))</f>
        <v>0</v>
      </c>
      <c r="Z152" s="81">
        <f t="shared" si="71"/>
        <v>0</v>
      </c>
      <c r="AA152" s="81">
        <f t="shared" si="71"/>
        <v>0</v>
      </c>
      <c r="AB152" s="81">
        <f t="shared" si="71"/>
        <v>0</v>
      </c>
      <c r="AC152" s="81">
        <f t="shared" si="71"/>
        <v>0</v>
      </c>
      <c r="AD152" s="81">
        <f t="shared" si="71"/>
        <v>0</v>
      </c>
      <c r="AE152" s="62"/>
      <c r="AF152" s="62"/>
      <c r="AG152" s="81">
        <f t="shared" ref="AG152:AL152" si="72">SUMPRODUCT(($T143:$T148&lt;&gt;"x")*($V143:$V148&lt;&gt;"x")*(CA143:CA148="&lt;")*(AG143:AG148&gt;$AM143:$AM148))</f>
        <v>0</v>
      </c>
      <c r="AH152" s="81">
        <f t="shared" si="72"/>
        <v>0</v>
      </c>
      <c r="AI152" s="81">
        <f t="shared" si="72"/>
        <v>1</v>
      </c>
      <c r="AJ152" s="81">
        <f t="shared" si="72"/>
        <v>0</v>
      </c>
      <c r="AK152" s="81">
        <f t="shared" si="72"/>
        <v>0</v>
      </c>
      <c r="AL152" s="81">
        <f t="shared" si="72"/>
        <v>0</v>
      </c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0"/>
      <c r="CB152" s="60"/>
      <c r="CC152" s="60"/>
      <c r="CD152" s="60"/>
      <c r="CE152" s="60"/>
      <c r="CF152" s="60"/>
      <c r="CG152" s="62"/>
      <c r="CH152" s="62"/>
      <c r="CI152" s="62"/>
      <c r="CJ152" s="62"/>
      <c r="CK152" s="62"/>
    </row>
    <row r="153" spans="1:89" x14ac:dyDescent="0.25">
      <c r="A153" s="56"/>
      <c r="B153" s="56"/>
      <c r="C153" s="56"/>
      <c r="D153" s="56"/>
      <c r="E153" s="56"/>
      <c r="F153" s="56"/>
      <c r="G153" s="56"/>
      <c r="H153" s="56"/>
      <c r="I153" s="56"/>
      <c r="J153" s="25"/>
      <c r="K153" s="25"/>
      <c r="L153" s="25"/>
      <c r="M153" s="25"/>
      <c r="N153" s="25"/>
      <c r="O153" s="25"/>
      <c r="P153" s="25"/>
      <c r="Q153" s="25"/>
      <c r="R153" s="25"/>
      <c r="S153" s="62"/>
      <c r="T153" s="62"/>
      <c r="U153" s="62"/>
      <c r="V153" s="62"/>
      <c r="W153" s="51" t="s">
        <v>72</v>
      </c>
      <c r="X153" s="62"/>
      <c r="Y153" s="81">
        <f t="shared" ref="Y153:AD153" si="73">SUMPRODUCT(($T143:$T148&lt;&gt;"x")*($V143:$V148&lt;&gt;"x")*(CA143:CA148&lt;&gt;"&lt;")*(Y143:Y148&gt;$AE143:$AE148))</f>
        <v>0</v>
      </c>
      <c r="Z153" s="81">
        <f t="shared" si="73"/>
        <v>0</v>
      </c>
      <c r="AA153" s="81">
        <f t="shared" si="73"/>
        <v>0</v>
      </c>
      <c r="AB153" s="81">
        <f t="shared" si="73"/>
        <v>1</v>
      </c>
      <c r="AC153" s="81">
        <f t="shared" si="73"/>
        <v>1</v>
      </c>
      <c r="AD153" s="81">
        <f t="shared" si="73"/>
        <v>0</v>
      </c>
      <c r="AE153" s="62"/>
      <c r="AF153" s="62"/>
      <c r="AG153" s="81">
        <f t="shared" ref="AG153:AL153" si="74">SUMPRODUCT(($T143:$T148&lt;&gt;"x")*($V143:$V148&lt;&gt;"x")*(CA143:CA148&lt;&gt;"&lt;")*(AG143:AG148&gt;$AM143:$AM148))</f>
        <v>0</v>
      </c>
      <c r="AH153" s="81">
        <f t="shared" si="74"/>
        <v>0</v>
      </c>
      <c r="AI153" s="81">
        <f t="shared" si="74"/>
        <v>0</v>
      </c>
      <c r="AJ153" s="81">
        <f t="shared" si="74"/>
        <v>1</v>
      </c>
      <c r="AK153" s="81">
        <f t="shared" si="74"/>
        <v>1</v>
      </c>
      <c r="AL153" s="81">
        <f t="shared" si="74"/>
        <v>0</v>
      </c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0"/>
      <c r="CB153" s="60"/>
      <c r="CC153" s="60"/>
      <c r="CD153" s="60"/>
      <c r="CE153" s="60"/>
      <c r="CF153" s="60"/>
      <c r="CG153" s="62"/>
      <c r="CH153" s="62"/>
      <c r="CI153" s="62"/>
      <c r="CJ153" s="62"/>
      <c r="CK153" s="62"/>
    </row>
    <row r="154" spans="1:89" x14ac:dyDescent="0.25">
      <c r="A154" s="56"/>
      <c r="B154" s="56"/>
      <c r="C154" s="56"/>
      <c r="D154" s="56"/>
      <c r="E154" s="56"/>
      <c r="F154" s="56"/>
      <c r="G154" s="56"/>
      <c r="H154" s="56"/>
      <c r="I154" s="56"/>
      <c r="J154" s="25"/>
      <c r="K154" s="25"/>
      <c r="L154" s="25"/>
      <c r="M154" s="25"/>
      <c r="N154" s="25"/>
      <c r="O154" s="25"/>
      <c r="P154" s="25"/>
      <c r="Q154" s="25"/>
      <c r="R154" s="25"/>
      <c r="S154" s="62"/>
      <c r="T154" s="62"/>
      <c r="U154" s="62"/>
      <c r="V154" s="62"/>
      <c r="W154" s="28" t="s">
        <v>77</v>
      </c>
      <c r="X154" s="62"/>
      <c r="Y154" s="81">
        <f t="shared" ref="Y154:AD154" si="75">SUMPRODUCT((Y143:Y148&gt;=$AO143:$AO148)*($T143:$T148&lt;&gt;"x")*($V143:$V148&lt;&gt;"x")*(CA143:CA148&lt;&gt;"&lt;")*(Y143:Y148&lt;=$AE143:$AE148))</f>
        <v>0</v>
      </c>
      <c r="Z154" s="81">
        <f t="shared" si="75"/>
        <v>1</v>
      </c>
      <c r="AA154" s="81">
        <f t="shared" si="75"/>
        <v>1</v>
      </c>
      <c r="AB154" s="81">
        <f t="shared" si="75"/>
        <v>0</v>
      </c>
      <c r="AC154" s="81">
        <f t="shared" si="75"/>
        <v>0</v>
      </c>
      <c r="AD154" s="81">
        <f t="shared" si="75"/>
        <v>1</v>
      </c>
      <c r="AE154" s="62"/>
      <c r="AF154" s="62"/>
      <c r="AG154" s="81">
        <f t="shared" ref="AG154:AL154" si="76">SUMPRODUCT((AG143:AG148&gt;=$AO143:$AO148)*($T143:$T148&lt;&gt;"x")*($V143:$V148&lt;&gt;"x")*(CA143:CA148&lt;&gt;"&lt;")*(AG143:AG148&lt;=$AM143:$AM148))</f>
        <v>0</v>
      </c>
      <c r="AH154" s="81">
        <f t="shared" si="76"/>
        <v>1</v>
      </c>
      <c r="AI154" s="81">
        <f t="shared" si="76"/>
        <v>1</v>
      </c>
      <c r="AJ154" s="81">
        <f t="shared" si="76"/>
        <v>0</v>
      </c>
      <c r="AK154" s="81">
        <f t="shared" si="76"/>
        <v>0</v>
      </c>
      <c r="AL154" s="81">
        <f t="shared" si="76"/>
        <v>1</v>
      </c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0"/>
      <c r="CB154" s="60"/>
      <c r="CC154" s="60"/>
      <c r="CD154" s="60"/>
      <c r="CE154" s="60"/>
      <c r="CF154" s="60"/>
      <c r="CG154" s="62"/>
      <c r="CH154" s="62"/>
      <c r="CI154" s="62"/>
      <c r="CJ154" s="62"/>
      <c r="CK154" s="62"/>
    </row>
    <row r="155" spans="1:89" x14ac:dyDescent="0.25">
      <c r="A155" s="56"/>
      <c r="B155" s="56"/>
      <c r="C155" s="56"/>
      <c r="D155" s="56"/>
      <c r="E155" s="56"/>
      <c r="F155" s="56"/>
      <c r="G155" s="56"/>
      <c r="H155" s="56"/>
      <c r="I155" s="56"/>
      <c r="J155" s="25"/>
      <c r="K155" s="25"/>
      <c r="L155" s="25"/>
      <c r="M155" s="25"/>
      <c r="N155" s="25"/>
      <c r="O155" s="25"/>
      <c r="P155" s="25"/>
      <c r="Q155" s="25"/>
      <c r="R155" s="25"/>
      <c r="S155" s="62"/>
      <c r="T155" s="62"/>
      <c r="U155" s="62"/>
      <c r="V155" s="62"/>
      <c r="W155" s="25" t="s">
        <v>73</v>
      </c>
      <c r="X155" s="62"/>
      <c r="Y155" s="100">
        <f t="shared" ref="Y155:AD155" si="77">SUMPRODUCT(($T143:$T148&lt;&gt;"x")*($V143:$V148&lt;&gt;"x")*(Y143:Y148&gt;0)*(CA143:CA148="&lt;")*(Y143:Y148&lt;=$AE143:$AE148))</f>
        <v>2</v>
      </c>
      <c r="Z155" s="100">
        <f t="shared" si="77"/>
        <v>2</v>
      </c>
      <c r="AA155" s="100">
        <f t="shared" si="77"/>
        <v>2</v>
      </c>
      <c r="AB155" s="100">
        <f t="shared" si="77"/>
        <v>1</v>
      </c>
      <c r="AC155" s="100">
        <f t="shared" si="77"/>
        <v>0</v>
      </c>
      <c r="AD155" s="100">
        <f t="shared" si="77"/>
        <v>0</v>
      </c>
      <c r="AE155" s="62"/>
      <c r="AF155" s="62"/>
      <c r="AG155" s="100">
        <f t="shared" ref="AG155:AL155" si="78">SUMPRODUCT(($T143:$T148&lt;&gt;"x")*($V143:$V148&lt;&gt;"x")*(AG143:AG148&gt;0)*(CA143:CA148="&lt;")*(AG143:AG148&lt;=$AM143:$AM148))</f>
        <v>2</v>
      </c>
      <c r="AH155" s="100">
        <f t="shared" si="78"/>
        <v>2</v>
      </c>
      <c r="AI155" s="100">
        <f t="shared" si="78"/>
        <v>1</v>
      </c>
      <c r="AJ155" s="100">
        <f t="shared" si="78"/>
        <v>1</v>
      </c>
      <c r="AK155" s="100">
        <f t="shared" si="78"/>
        <v>0</v>
      </c>
      <c r="AL155" s="100">
        <f t="shared" si="78"/>
        <v>0</v>
      </c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0"/>
      <c r="CB155" s="60"/>
      <c r="CC155" s="60"/>
      <c r="CD155" s="60"/>
      <c r="CE155" s="60"/>
      <c r="CF155" s="60"/>
      <c r="CG155" s="62"/>
      <c r="CH155" s="62"/>
      <c r="CI155" s="62"/>
      <c r="CJ155" s="62"/>
      <c r="CK155" s="62"/>
    </row>
    <row r="156" spans="1:89" x14ac:dyDescent="0.25">
      <c r="A156" s="56"/>
      <c r="B156" s="56"/>
      <c r="C156" s="56"/>
      <c r="D156" s="56"/>
      <c r="E156" s="56"/>
      <c r="F156" s="56"/>
      <c r="G156" s="56"/>
      <c r="H156" s="56"/>
      <c r="I156" s="56"/>
      <c r="J156" s="25"/>
      <c r="K156" s="25"/>
      <c r="L156" s="25"/>
      <c r="M156" s="25"/>
      <c r="N156" s="25"/>
      <c r="O156" s="25"/>
      <c r="P156" s="25"/>
      <c r="Q156" s="25"/>
      <c r="R156" s="25"/>
      <c r="S156" s="62"/>
      <c r="T156" s="62"/>
      <c r="U156" s="62"/>
      <c r="V156" s="62"/>
      <c r="W156" s="26" t="s">
        <v>69</v>
      </c>
      <c r="X156" s="62"/>
      <c r="Y156" s="81">
        <f t="shared" ref="Y156:AD156" si="79">SUMPRODUCT(($T143:$T148="x")*(Y143:Y148&gt;0))</f>
        <v>0</v>
      </c>
      <c r="Z156" s="81">
        <f t="shared" si="79"/>
        <v>0</v>
      </c>
      <c r="AA156" s="81">
        <f t="shared" si="79"/>
        <v>0</v>
      </c>
      <c r="AB156" s="81">
        <f t="shared" si="79"/>
        <v>0</v>
      </c>
      <c r="AC156" s="81">
        <f t="shared" si="79"/>
        <v>0</v>
      </c>
      <c r="AD156" s="81">
        <f t="shared" si="79"/>
        <v>0</v>
      </c>
      <c r="AE156" s="62"/>
      <c r="AF156" s="62"/>
      <c r="AG156" s="81">
        <f>SUMPRODUCT(($T143:$T148="x")*(AG143:AG148&gt;0))</f>
        <v>0</v>
      </c>
      <c r="AH156" s="81">
        <f t="shared" ref="AH156:AL156" si="80">SUMPRODUCT(($T143:$T148="x")*(AH143:AH148&gt;0))</f>
        <v>0</v>
      </c>
      <c r="AI156" s="81">
        <f t="shared" si="80"/>
        <v>0</v>
      </c>
      <c r="AJ156" s="81">
        <f t="shared" si="80"/>
        <v>0</v>
      </c>
      <c r="AK156" s="81">
        <f t="shared" si="80"/>
        <v>0</v>
      </c>
      <c r="AL156" s="81">
        <f t="shared" si="80"/>
        <v>0</v>
      </c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0"/>
      <c r="CB156" s="60"/>
      <c r="CC156" s="60"/>
      <c r="CD156" s="60"/>
      <c r="CE156" s="60"/>
      <c r="CF156" s="60"/>
      <c r="CG156" s="62"/>
      <c r="CH156" s="62"/>
      <c r="CI156" s="62"/>
      <c r="CJ156" s="62"/>
      <c r="CK156" s="62"/>
    </row>
    <row r="157" spans="1:89" x14ac:dyDescent="0.25">
      <c r="A157" s="56"/>
      <c r="B157" s="56"/>
      <c r="C157" s="56"/>
      <c r="D157" s="56"/>
      <c r="E157" s="56"/>
      <c r="F157" s="56"/>
      <c r="G157" s="56"/>
      <c r="H157" s="56"/>
      <c r="I157" s="56"/>
      <c r="J157" s="25"/>
      <c r="K157" s="25"/>
      <c r="L157" s="25"/>
      <c r="M157" s="25"/>
      <c r="N157" s="25"/>
      <c r="O157" s="25"/>
      <c r="P157" s="25"/>
      <c r="Q157" s="25"/>
      <c r="R157" s="25"/>
      <c r="S157" s="62"/>
      <c r="T157" s="62"/>
      <c r="U157" s="62"/>
      <c r="V157" s="62"/>
      <c r="W157" s="27" t="s">
        <v>185</v>
      </c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57"/>
      <c r="CB157" s="57"/>
      <c r="CC157" s="57"/>
      <c r="CD157" s="57"/>
      <c r="CE157" s="57"/>
      <c r="CF157" s="57"/>
      <c r="CG157" s="62"/>
      <c r="CH157" s="62"/>
      <c r="CI157" s="62"/>
      <c r="CJ157" s="62"/>
      <c r="CK157" s="62"/>
    </row>
    <row r="158" spans="1:89" x14ac:dyDescent="0.25">
      <c r="A158" s="56"/>
      <c r="B158" s="56"/>
      <c r="C158" s="56"/>
      <c r="D158" s="56"/>
      <c r="E158" s="56"/>
      <c r="F158" s="56"/>
      <c r="G158" s="56"/>
      <c r="H158" s="56"/>
      <c r="I158" s="56"/>
      <c r="J158" s="25"/>
      <c r="K158" s="25"/>
      <c r="L158" s="25"/>
      <c r="M158" s="25"/>
      <c r="N158" s="25"/>
      <c r="O158" s="25"/>
      <c r="P158" s="25"/>
      <c r="Q158" s="25"/>
      <c r="R158" s="25"/>
      <c r="S158" s="62"/>
      <c r="T158" s="62"/>
      <c r="U158" s="62"/>
      <c r="V158" s="62"/>
      <c r="W158" s="62" t="s">
        <v>186</v>
      </c>
      <c r="X158" s="62"/>
      <c r="Y158" s="84">
        <f t="shared" ref="Y158:AD158" si="81">SUM(Y152:Y156)</f>
        <v>2</v>
      </c>
      <c r="Z158" s="84">
        <f t="shared" si="81"/>
        <v>3</v>
      </c>
      <c r="AA158" s="84">
        <f t="shared" si="81"/>
        <v>3</v>
      </c>
      <c r="AB158" s="84">
        <f t="shared" si="81"/>
        <v>2</v>
      </c>
      <c r="AC158" s="84">
        <f t="shared" si="81"/>
        <v>1</v>
      </c>
      <c r="AD158" s="84">
        <f t="shared" si="81"/>
        <v>1</v>
      </c>
      <c r="AE158" s="62"/>
      <c r="AF158" s="62"/>
      <c r="AG158" s="84">
        <f t="shared" ref="AG158:AL158" si="82">SUM(AG152:AG156)</f>
        <v>2</v>
      </c>
      <c r="AH158" s="84">
        <f t="shared" si="82"/>
        <v>3</v>
      </c>
      <c r="AI158" s="84">
        <f t="shared" si="82"/>
        <v>3</v>
      </c>
      <c r="AJ158" s="84">
        <f t="shared" si="82"/>
        <v>2</v>
      </c>
      <c r="AK158" s="84">
        <f t="shared" si="82"/>
        <v>1</v>
      </c>
      <c r="AL158" s="84">
        <f t="shared" si="82"/>
        <v>1</v>
      </c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57"/>
      <c r="CB158" s="57"/>
      <c r="CC158" s="57"/>
      <c r="CD158" s="57"/>
      <c r="CE158" s="57"/>
      <c r="CF158" s="57"/>
      <c r="CG158" s="62"/>
      <c r="CH158" s="62"/>
      <c r="CI158" s="62"/>
      <c r="CJ158" s="62"/>
      <c r="CK158" s="62"/>
    </row>
    <row r="159" spans="1:89" x14ac:dyDescent="0.25">
      <c r="A159" s="56"/>
      <c r="B159" s="56"/>
      <c r="C159" s="56"/>
      <c r="D159" s="56"/>
      <c r="E159" s="56"/>
      <c r="F159" s="56"/>
      <c r="G159" s="56"/>
      <c r="H159" s="56"/>
      <c r="I159" s="56"/>
      <c r="J159" s="25"/>
      <c r="K159" s="25"/>
      <c r="L159" s="25"/>
      <c r="M159" s="25"/>
      <c r="N159" s="25"/>
      <c r="O159" s="25"/>
      <c r="P159" s="25"/>
      <c r="Q159" s="25"/>
      <c r="R159" s="25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57"/>
      <c r="CB159" s="57"/>
      <c r="CC159" s="57"/>
      <c r="CD159" s="57"/>
      <c r="CE159" s="57"/>
      <c r="CF159" s="57"/>
      <c r="CG159" s="62"/>
      <c r="CH159" s="62"/>
      <c r="CI159" s="62"/>
      <c r="CJ159" s="62"/>
      <c r="CK159" s="62"/>
    </row>
    <row r="160" spans="1:89" x14ac:dyDescent="0.25">
      <c r="A160" s="56"/>
      <c r="B160" s="56"/>
      <c r="C160" s="56"/>
      <c r="D160" s="56"/>
      <c r="E160" s="56"/>
      <c r="F160" s="56"/>
      <c r="G160" s="56"/>
      <c r="H160" s="56"/>
      <c r="I160" s="56"/>
      <c r="J160" s="25"/>
      <c r="K160" s="25"/>
      <c r="L160" s="25"/>
      <c r="M160" s="25"/>
      <c r="N160" s="25"/>
      <c r="O160" s="25"/>
      <c r="P160" s="25"/>
      <c r="Q160" s="25"/>
      <c r="R160" s="25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57"/>
      <c r="CB160" s="57"/>
      <c r="CC160" s="57"/>
      <c r="CD160" s="57"/>
      <c r="CE160" s="57"/>
      <c r="CF160" s="57"/>
      <c r="CG160" s="62"/>
      <c r="CH160" s="62"/>
      <c r="CI160" s="62"/>
      <c r="CJ160" s="62"/>
      <c r="CK160" s="62"/>
    </row>
    <row r="161" spans="1:89" x14ac:dyDescent="0.25">
      <c r="A161" s="56"/>
      <c r="B161" s="56"/>
      <c r="C161" s="56"/>
      <c r="D161" s="56"/>
      <c r="E161" s="56"/>
      <c r="F161" s="56"/>
      <c r="G161" s="56"/>
      <c r="H161" s="56"/>
      <c r="I161" s="56"/>
      <c r="J161" s="25"/>
      <c r="K161" s="25"/>
      <c r="L161" s="25"/>
      <c r="M161" s="25"/>
      <c r="N161" s="25"/>
      <c r="O161" s="25"/>
      <c r="P161" s="25"/>
      <c r="Q161" s="25"/>
      <c r="R161" s="25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57"/>
      <c r="CB161" s="57"/>
      <c r="CC161" s="57"/>
      <c r="CD161" s="57"/>
      <c r="CE161" s="57"/>
      <c r="CF161" s="57"/>
      <c r="CG161" s="62"/>
      <c r="CH161" s="62"/>
      <c r="CI161" s="62"/>
      <c r="CJ161" s="62"/>
      <c r="CK161" s="62"/>
    </row>
    <row r="162" spans="1:89" x14ac:dyDescent="0.25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</row>
    <row r="163" spans="1:89" x14ac:dyDescent="0.2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</row>
    <row r="164" spans="1:89" x14ac:dyDescent="0.2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</row>
    <row r="165" spans="1:89" x14ac:dyDescent="0.2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</row>
    <row r="166" spans="1:89" x14ac:dyDescent="0.2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</row>
    <row r="167" spans="1:89" x14ac:dyDescent="0.2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</row>
    <row r="168" spans="1:89" x14ac:dyDescent="0.2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</row>
    <row r="169" spans="1:89" x14ac:dyDescent="0.2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</row>
    <row r="170" spans="1:89" x14ac:dyDescent="0.2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</row>
    <row r="171" spans="1:89" x14ac:dyDescent="0.2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</row>
    <row r="172" spans="1:89" x14ac:dyDescent="0.2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</row>
    <row r="173" spans="1:89" x14ac:dyDescent="0.2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</row>
    <row r="174" spans="1:89" x14ac:dyDescent="0.2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</row>
    <row r="175" spans="1:89" x14ac:dyDescent="0.2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</row>
    <row r="176" spans="1:89" x14ac:dyDescent="0.2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</row>
    <row r="177" spans="1:89" x14ac:dyDescent="0.2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</row>
    <row r="178" spans="1:89" x14ac:dyDescent="0.2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</row>
    <row r="179" spans="1:89" x14ac:dyDescent="0.2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</row>
    <row r="180" spans="1:89" x14ac:dyDescent="0.2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</row>
    <row r="181" spans="1:89" x14ac:dyDescent="0.2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</row>
    <row r="182" spans="1:89" x14ac:dyDescent="0.2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</row>
    <row r="183" spans="1:89" x14ac:dyDescent="0.2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</row>
    <row r="184" spans="1:89" x14ac:dyDescent="0.2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</row>
    <row r="185" spans="1:89" x14ac:dyDescent="0.2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</row>
    <row r="186" spans="1:89" x14ac:dyDescent="0.2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  <c r="BI186" s="62"/>
      <c r="BJ186" s="62"/>
      <c r="BK186" s="62"/>
      <c r="BL186" s="62"/>
      <c r="BM186" s="62"/>
      <c r="BN186" s="62"/>
      <c r="BO186" s="62"/>
      <c r="BP186" s="62"/>
      <c r="BQ186" s="62"/>
      <c r="BR186" s="62"/>
      <c r="BS186" s="62"/>
      <c r="BT186" s="62"/>
      <c r="BU186" s="62"/>
      <c r="BV186" s="62"/>
      <c r="BW186" s="62"/>
      <c r="BX186" s="62"/>
      <c r="BY186" s="62"/>
      <c r="BZ186" s="62"/>
      <c r="CA186" s="62"/>
      <c r="CB186" s="62"/>
      <c r="CC186" s="62"/>
      <c r="CD186" s="62"/>
      <c r="CE186" s="62"/>
      <c r="CF186" s="62"/>
      <c r="CG186" s="62"/>
      <c r="CH186" s="62"/>
      <c r="CI186" s="62"/>
      <c r="CJ186" s="62"/>
      <c r="CK186" s="62"/>
    </row>
    <row r="187" spans="1:89" x14ac:dyDescent="0.2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</row>
    <row r="188" spans="1:89" x14ac:dyDescent="0.2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</row>
    <row r="189" spans="1:89" x14ac:dyDescent="0.2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</row>
    <row r="190" spans="1:89" x14ac:dyDescent="0.2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</row>
    <row r="191" spans="1:89" x14ac:dyDescent="0.2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</row>
    <row r="192" spans="1:89" x14ac:dyDescent="0.2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</row>
    <row r="193" spans="1:89" x14ac:dyDescent="0.2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</row>
    <row r="194" spans="1:89" x14ac:dyDescent="0.2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</row>
    <row r="195" spans="1:89" x14ac:dyDescent="0.2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</row>
    <row r="196" spans="1:89" x14ac:dyDescent="0.2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</row>
    <row r="197" spans="1:89" x14ac:dyDescent="0.2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</row>
    <row r="198" spans="1:89" x14ac:dyDescent="0.2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  <c r="BI198" s="62"/>
      <c r="BJ198" s="62"/>
      <c r="BK198" s="62"/>
      <c r="BL198" s="62"/>
      <c r="BM198" s="62"/>
      <c r="BN198" s="62"/>
      <c r="BO198" s="62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62"/>
      <c r="CD198" s="62"/>
      <c r="CE198" s="62"/>
      <c r="CF198" s="62"/>
      <c r="CG198" s="62"/>
      <c r="CH198" s="62"/>
      <c r="CI198" s="62"/>
      <c r="CJ198" s="62"/>
      <c r="CK198" s="62"/>
    </row>
    <row r="199" spans="1:89" x14ac:dyDescent="0.2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  <c r="BI199" s="62"/>
      <c r="BJ199" s="62"/>
      <c r="BK199" s="62"/>
      <c r="BL199" s="62"/>
      <c r="BM199" s="62"/>
      <c r="BN199" s="62"/>
      <c r="BO199" s="62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62"/>
      <c r="CD199" s="62"/>
      <c r="CE199" s="62"/>
      <c r="CF199" s="62"/>
      <c r="CG199" s="62"/>
      <c r="CH199" s="62"/>
      <c r="CI199" s="62"/>
      <c r="CJ199" s="62"/>
      <c r="CK199" s="62"/>
    </row>
    <row r="200" spans="1:89" x14ac:dyDescent="0.2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</row>
    <row r="201" spans="1:89" x14ac:dyDescent="0.2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</row>
    <row r="202" spans="1:89" x14ac:dyDescent="0.2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</row>
    <row r="203" spans="1:89" x14ac:dyDescent="0.2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</row>
    <row r="204" spans="1:89" x14ac:dyDescent="0.2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</row>
    <row r="205" spans="1:89" x14ac:dyDescent="0.2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</row>
    <row r="206" spans="1:89" x14ac:dyDescent="0.2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</row>
    <row r="207" spans="1:89" x14ac:dyDescent="0.2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</row>
    <row r="208" spans="1:89" x14ac:dyDescent="0.2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</row>
    <row r="209" spans="1:89" x14ac:dyDescent="0.2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</row>
    <row r="210" spans="1:89" x14ac:dyDescent="0.2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</row>
    <row r="211" spans="1:89" x14ac:dyDescent="0.2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</row>
    <row r="212" spans="1:89" x14ac:dyDescent="0.2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</row>
    <row r="213" spans="1:89" x14ac:dyDescent="0.2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</row>
    <row r="214" spans="1:89" x14ac:dyDescent="0.2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</row>
    <row r="215" spans="1:89" x14ac:dyDescent="0.2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</row>
    <row r="216" spans="1:89" x14ac:dyDescent="0.2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</row>
    <row r="217" spans="1:89" x14ac:dyDescent="0.2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</row>
    <row r="218" spans="1:89" x14ac:dyDescent="0.2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</row>
    <row r="219" spans="1:89" x14ac:dyDescent="0.2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</row>
    <row r="220" spans="1:89" x14ac:dyDescent="0.2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</row>
    <row r="221" spans="1:89" x14ac:dyDescent="0.2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</row>
    <row r="222" spans="1:89" x14ac:dyDescent="0.2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</row>
    <row r="223" spans="1:89" x14ac:dyDescent="0.2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</row>
    <row r="224" spans="1:89" x14ac:dyDescent="0.2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</row>
    <row r="225" spans="1:89" x14ac:dyDescent="0.2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</row>
    <row r="226" spans="1:89" x14ac:dyDescent="0.2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</row>
    <row r="227" spans="1:89" x14ac:dyDescent="0.2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</row>
    <row r="228" spans="1:89" x14ac:dyDescent="0.2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</row>
    <row r="229" spans="1:89" x14ac:dyDescent="0.2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</row>
    <row r="230" spans="1:89" x14ac:dyDescent="0.2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</row>
    <row r="231" spans="1:89" x14ac:dyDescent="0.2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</row>
    <row r="232" spans="1:89" x14ac:dyDescent="0.2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</row>
    <row r="233" spans="1:89" x14ac:dyDescent="0.2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</row>
    <row r="234" spans="1:89" x14ac:dyDescent="0.2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</row>
    <row r="235" spans="1:89" x14ac:dyDescent="0.2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</row>
    <row r="236" spans="1:89" x14ac:dyDescent="0.2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</row>
    <row r="237" spans="1:89" x14ac:dyDescent="0.2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</row>
    <row r="238" spans="1:89" x14ac:dyDescent="0.2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</row>
    <row r="239" spans="1:89" x14ac:dyDescent="0.2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</row>
    <row r="240" spans="1:89" x14ac:dyDescent="0.2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</row>
    <row r="241" spans="1:89" x14ac:dyDescent="0.2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</row>
    <row r="242" spans="1:89" x14ac:dyDescent="0.2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</row>
    <row r="243" spans="1:89" x14ac:dyDescent="0.2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</row>
    <row r="244" spans="1:89" x14ac:dyDescent="0.2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</row>
    <row r="245" spans="1:89" x14ac:dyDescent="0.2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</row>
    <row r="246" spans="1:89" x14ac:dyDescent="0.2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</row>
    <row r="247" spans="1:89" x14ac:dyDescent="0.2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</row>
    <row r="248" spans="1:89" x14ac:dyDescent="0.2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</row>
    <row r="249" spans="1:89" x14ac:dyDescent="0.2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</row>
    <row r="250" spans="1:89" x14ac:dyDescent="0.2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</row>
    <row r="251" spans="1:89" x14ac:dyDescent="0.2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</row>
    <row r="252" spans="1:89" x14ac:dyDescent="0.2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</row>
    <row r="253" spans="1:89" x14ac:dyDescent="0.2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</row>
    <row r="254" spans="1:89" x14ac:dyDescent="0.2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</row>
    <row r="255" spans="1:89" x14ac:dyDescent="0.2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</row>
    <row r="256" spans="1:89" x14ac:dyDescent="0.2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</row>
    <row r="257" spans="1:89" x14ac:dyDescent="0.2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</row>
    <row r="258" spans="1:89" x14ac:dyDescent="0.2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</row>
    <row r="259" spans="1:89" x14ac:dyDescent="0.2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</row>
    <row r="260" spans="1:89" x14ac:dyDescent="0.2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</row>
    <row r="261" spans="1:89" x14ac:dyDescent="0.2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</row>
    <row r="262" spans="1:89" x14ac:dyDescent="0.2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</row>
    <row r="263" spans="1:89" x14ac:dyDescent="0.2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</row>
    <row r="264" spans="1:89" x14ac:dyDescent="0.2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</row>
    <row r="265" spans="1:89" x14ac:dyDescent="0.2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</row>
    <row r="266" spans="1:89" x14ac:dyDescent="0.2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</row>
    <row r="267" spans="1:89" x14ac:dyDescent="0.2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</row>
    <row r="268" spans="1:89" x14ac:dyDescent="0.2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</row>
    <row r="269" spans="1:89" x14ac:dyDescent="0.2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</row>
    <row r="270" spans="1:89" x14ac:dyDescent="0.2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</row>
    <row r="271" spans="1:89" x14ac:dyDescent="0.2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</row>
    <row r="272" spans="1:89" x14ac:dyDescent="0.2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</row>
    <row r="273" spans="1:89" x14ac:dyDescent="0.2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</row>
    <row r="274" spans="1:89" x14ac:dyDescent="0.2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</row>
    <row r="275" spans="1:89" x14ac:dyDescent="0.2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</row>
    <row r="276" spans="1:89" x14ac:dyDescent="0.2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</row>
    <row r="277" spans="1:89" x14ac:dyDescent="0.2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</row>
    <row r="278" spans="1:89" x14ac:dyDescent="0.2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</row>
    <row r="279" spans="1:89" x14ac:dyDescent="0.2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</row>
    <row r="280" spans="1:89" x14ac:dyDescent="0.2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</row>
    <row r="281" spans="1:89" x14ac:dyDescent="0.2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</row>
    <row r="282" spans="1:89" x14ac:dyDescent="0.2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</row>
    <row r="283" spans="1:89" x14ac:dyDescent="0.2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</row>
    <row r="284" spans="1:89" x14ac:dyDescent="0.2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</row>
    <row r="285" spans="1:89" x14ac:dyDescent="0.2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</row>
    <row r="286" spans="1:89" x14ac:dyDescent="0.2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</row>
    <row r="287" spans="1:89" x14ac:dyDescent="0.2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</row>
    <row r="288" spans="1:89" x14ac:dyDescent="0.2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</row>
    <row r="289" spans="1:89" x14ac:dyDescent="0.2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</row>
    <row r="290" spans="1:89" x14ac:dyDescent="0.2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</row>
    <row r="291" spans="1:89" x14ac:dyDescent="0.2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</row>
    <row r="292" spans="1:89" x14ac:dyDescent="0.2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2"/>
      <c r="AY292" s="62"/>
      <c r="AZ292" s="62"/>
      <c r="BA292" s="62"/>
      <c r="BB292" s="62"/>
      <c r="BC292" s="62"/>
      <c r="BD292" s="62"/>
      <c r="BE292" s="62"/>
      <c r="BF292" s="62"/>
      <c r="BG292" s="62"/>
      <c r="BH292" s="62"/>
      <c r="BI292" s="62"/>
      <c r="BJ292" s="62"/>
      <c r="BK292" s="62"/>
      <c r="BL292" s="62"/>
      <c r="BM292" s="62"/>
      <c r="BN292" s="62"/>
      <c r="BO292" s="62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G292" s="62"/>
      <c r="CH292" s="62"/>
      <c r="CI292" s="62"/>
      <c r="CJ292" s="62"/>
      <c r="CK292" s="62"/>
    </row>
    <row r="293" spans="1:89" x14ac:dyDescent="0.2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2"/>
      <c r="AY293" s="62"/>
      <c r="AZ293" s="62"/>
      <c r="BA293" s="62"/>
      <c r="BB293" s="62"/>
      <c r="BC293" s="62"/>
      <c r="BD293" s="62"/>
      <c r="BE293" s="62"/>
      <c r="BF293" s="62"/>
      <c r="BG293" s="62"/>
      <c r="BH293" s="62"/>
      <c r="BI293" s="62"/>
      <c r="BJ293" s="62"/>
      <c r="BK293" s="62"/>
      <c r="BL293" s="62"/>
      <c r="BM293" s="62"/>
      <c r="BN293" s="62"/>
      <c r="BO293" s="62"/>
      <c r="BP293" s="62"/>
      <c r="BQ293" s="62"/>
      <c r="BR293" s="62"/>
      <c r="BS293" s="62"/>
      <c r="BT293" s="62"/>
      <c r="BU293" s="62"/>
      <c r="BV293" s="62"/>
      <c r="BW293" s="62"/>
      <c r="BX293" s="62"/>
      <c r="BY293" s="62"/>
      <c r="BZ293" s="62"/>
      <c r="CA293" s="62"/>
      <c r="CB293" s="62"/>
      <c r="CC293" s="62"/>
      <c r="CD293" s="62"/>
      <c r="CE293" s="62"/>
      <c r="CF293" s="62"/>
      <c r="CG293" s="62"/>
      <c r="CH293" s="62"/>
      <c r="CI293" s="62"/>
      <c r="CJ293" s="62"/>
      <c r="CK293" s="62"/>
    </row>
    <row r="294" spans="1:89" x14ac:dyDescent="0.2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2"/>
      <c r="AY294" s="62"/>
      <c r="AZ294" s="62"/>
      <c r="BA294" s="62"/>
      <c r="BB294" s="62"/>
      <c r="BC294" s="62"/>
      <c r="BD294" s="62"/>
      <c r="BE294" s="62"/>
      <c r="BF294" s="62"/>
      <c r="BG294" s="62"/>
      <c r="BH294" s="62"/>
      <c r="BI294" s="62"/>
      <c r="BJ294" s="62"/>
      <c r="BK294" s="62"/>
      <c r="BL294" s="62"/>
      <c r="BM294" s="62"/>
      <c r="BN294" s="62"/>
      <c r="BO294" s="62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G294" s="62"/>
      <c r="CH294" s="62"/>
      <c r="CI294" s="62"/>
      <c r="CJ294" s="62"/>
      <c r="CK294" s="62"/>
    </row>
    <row r="295" spans="1:89" x14ac:dyDescent="0.2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2"/>
      <c r="AY295" s="62"/>
      <c r="AZ295" s="62"/>
      <c r="BA295" s="62"/>
      <c r="BB295" s="62"/>
      <c r="BC295" s="62"/>
      <c r="BD295" s="62"/>
      <c r="BE295" s="62"/>
      <c r="BF295" s="62"/>
      <c r="BG295" s="62"/>
      <c r="BH295" s="62"/>
      <c r="BI295" s="62"/>
      <c r="BJ295" s="62"/>
      <c r="BK295" s="62"/>
      <c r="BL295" s="62"/>
      <c r="BM295" s="62"/>
      <c r="BN295" s="62"/>
      <c r="BO295" s="62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G295" s="62"/>
      <c r="CH295" s="62"/>
      <c r="CI295" s="62"/>
      <c r="CJ295" s="62"/>
      <c r="CK295" s="62"/>
    </row>
    <row r="296" spans="1:89" x14ac:dyDescent="0.2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2"/>
      <c r="AY296" s="62"/>
      <c r="AZ296" s="62"/>
      <c r="BA296" s="62"/>
      <c r="BB296" s="62"/>
      <c r="BC296" s="62"/>
      <c r="BD296" s="62"/>
      <c r="BE296" s="62"/>
      <c r="BF296" s="62"/>
      <c r="BG296" s="62"/>
      <c r="BH296" s="62"/>
      <c r="BI296" s="62"/>
      <c r="BJ296" s="62"/>
      <c r="BK296" s="62"/>
      <c r="BL296" s="62"/>
      <c r="BM296" s="62"/>
      <c r="BN296" s="62"/>
      <c r="BO296" s="62"/>
      <c r="BP296" s="62"/>
      <c r="BQ296" s="62"/>
      <c r="BR296" s="62"/>
      <c r="BS296" s="62"/>
      <c r="BT296" s="62"/>
      <c r="BU296" s="62"/>
      <c r="BV296" s="62"/>
      <c r="BW296" s="62"/>
      <c r="BX296" s="62"/>
      <c r="BY296" s="62"/>
      <c r="BZ296" s="62"/>
      <c r="CA296" s="62"/>
      <c r="CB296" s="62"/>
      <c r="CC296" s="62"/>
      <c r="CD296" s="62"/>
      <c r="CE296" s="62"/>
      <c r="CF296" s="62"/>
      <c r="CG296" s="62"/>
      <c r="CH296" s="62"/>
      <c r="CI296" s="62"/>
      <c r="CJ296" s="62"/>
      <c r="CK296" s="62"/>
    </row>
    <row r="297" spans="1:89" x14ac:dyDescent="0.2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2"/>
      <c r="AY297" s="62"/>
      <c r="AZ297" s="62"/>
      <c r="BA297" s="62"/>
      <c r="BB297" s="62"/>
      <c r="BC297" s="62"/>
      <c r="BD297" s="62"/>
      <c r="BE297" s="62"/>
      <c r="BF297" s="62"/>
      <c r="BG297" s="62"/>
      <c r="BH297" s="62"/>
      <c r="BI297" s="62"/>
      <c r="BJ297" s="62"/>
      <c r="BK297" s="62"/>
      <c r="BL297" s="62"/>
      <c r="BM297" s="62"/>
      <c r="BN297" s="62"/>
      <c r="BO297" s="62"/>
      <c r="BP297" s="62"/>
      <c r="BQ297" s="62"/>
      <c r="BR297" s="62"/>
      <c r="BS297" s="62"/>
      <c r="BT297" s="62"/>
      <c r="BU297" s="62"/>
      <c r="BV297" s="62"/>
      <c r="BW297" s="62"/>
      <c r="BX297" s="62"/>
      <c r="BY297" s="62"/>
      <c r="BZ297" s="62"/>
      <c r="CA297" s="62"/>
      <c r="CB297" s="62"/>
      <c r="CC297" s="62"/>
      <c r="CD297" s="62"/>
      <c r="CE297" s="62"/>
      <c r="CF297" s="62"/>
      <c r="CG297" s="62"/>
      <c r="CH297" s="62"/>
      <c r="CI297" s="62"/>
      <c r="CJ297" s="62"/>
      <c r="CK297" s="62"/>
    </row>
    <row r="298" spans="1:89" x14ac:dyDescent="0.2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2"/>
      <c r="AY298" s="62"/>
      <c r="AZ298" s="62"/>
      <c r="BA298" s="62"/>
      <c r="BB298" s="62"/>
      <c r="BC298" s="62"/>
      <c r="BD298" s="62"/>
      <c r="BE298" s="62"/>
      <c r="BF298" s="62"/>
      <c r="BG298" s="62"/>
      <c r="BH298" s="62"/>
      <c r="BI298" s="62"/>
      <c r="BJ298" s="62"/>
      <c r="BK298" s="62"/>
      <c r="BL298" s="62"/>
      <c r="BM298" s="62"/>
      <c r="BN298" s="62"/>
      <c r="BO298" s="62"/>
      <c r="BP298" s="62"/>
      <c r="BQ298" s="62"/>
      <c r="BR298" s="62"/>
      <c r="BS298" s="62"/>
      <c r="BT298" s="62"/>
      <c r="BU298" s="62"/>
      <c r="BV298" s="62"/>
      <c r="BW298" s="62"/>
      <c r="BX298" s="62"/>
      <c r="BY298" s="62"/>
      <c r="BZ298" s="62"/>
      <c r="CA298" s="62"/>
      <c r="CB298" s="62"/>
      <c r="CC298" s="62"/>
      <c r="CD298" s="62"/>
      <c r="CE298" s="62"/>
      <c r="CF298" s="62"/>
      <c r="CG298" s="62"/>
      <c r="CH298" s="62"/>
      <c r="CI298" s="62"/>
      <c r="CJ298" s="62"/>
      <c r="CK298" s="62"/>
    </row>
    <row r="299" spans="1:89" x14ac:dyDescent="0.2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2"/>
      <c r="AY299" s="62"/>
      <c r="AZ299" s="62"/>
      <c r="BA299" s="62"/>
      <c r="BB299" s="62"/>
      <c r="BC299" s="62"/>
      <c r="BD299" s="62"/>
      <c r="BE299" s="62"/>
      <c r="BF299" s="62"/>
      <c r="BG299" s="62"/>
      <c r="BH299" s="62"/>
      <c r="BI299" s="62"/>
      <c r="BJ299" s="62"/>
      <c r="BK299" s="62"/>
      <c r="BL299" s="62"/>
      <c r="BM299" s="62"/>
      <c r="BN299" s="62"/>
      <c r="BO299" s="62"/>
      <c r="BP299" s="62"/>
      <c r="BQ299" s="62"/>
      <c r="BR299" s="62"/>
      <c r="BS299" s="62"/>
      <c r="BT299" s="62"/>
      <c r="BU299" s="62"/>
      <c r="BV299" s="62"/>
      <c r="BW299" s="62"/>
      <c r="BX299" s="62"/>
      <c r="BY299" s="62"/>
      <c r="BZ299" s="62"/>
      <c r="CA299" s="62"/>
      <c r="CB299" s="62"/>
      <c r="CC299" s="62"/>
      <c r="CD299" s="62"/>
      <c r="CE299" s="62"/>
      <c r="CF299" s="62"/>
      <c r="CG299" s="62"/>
      <c r="CH299" s="62"/>
      <c r="CI299" s="62"/>
      <c r="CJ299" s="62"/>
      <c r="CK299" s="62"/>
    </row>
    <row r="300" spans="1:89" x14ac:dyDescent="0.2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</row>
    <row r="301" spans="1:89" x14ac:dyDescent="0.2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2"/>
      <c r="AY301" s="62"/>
      <c r="AZ301" s="62"/>
      <c r="BA301" s="62"/>
      <c r="BB301" s="62"/>
      <c r="BC301" s="62"/>
      <c r="BD301" s="62"/>
      <c r="BE301" s="62"/>
      <c r="BF301" s="62"/>
      <c r="BG301" s="62"/>
      <c r="BH301" s="62"/>
      <c r="BI301" s="62"/>
      <c r="BJ301" s="62"/>
      <c r="BK301" s="62"/>
      <c r="BL301" s="62"/>
      <c r="BM301" s="62"/>
      <c r="BN301" s="62"/>
      <c r="BO301" s="62"/>
      <c r="BP301" s="62"/>
      <c r="BQ301" s="62"/>
      <c r="BR301" s="62"/>
      <c r="BS301" s="62"/>
      <c r="BT301" s="62"/>
      <c r="BU301" s="62"/>
      <c r="BV301" s="62"/>
      <c r="BW301" s="62"/>
      <c r="BX301" s="62"/>
      <c r="BY301" s="62"/>
      <c r="BZ301" s="62"/>
      <c r="CA301" s="62"/>
      <c r="CB301" s="62"/>
      <c r="CC301" s="62"/>
      <c r="CD301" s="62"/>
      <c r="CE301" s="62"/>
      <c r="CF301" s="62"/>
      <c r="CG301" s="62"/>
      <c r="CH301" s="62"/>
      <c r="CI301" s="62"/>
      <c r="CJ301" s="62"/>
      <c r="CK301" s="62"/>
    </row>
    <row r="302" spans="1:89" x14ac:dyDescent="0.2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2"/>
      <c r="AY302" s="62"/>
      <c r="AZ302" s="62"/>
      <c r="BA302" s="62"/>
      <c r="BB302" s="62"/>
      <c r="BC302" s="62"/>
      <c r="BD302" s="62"/>
      <c r="BE302" s="62"/>
      <c r="BF302" s="62"/>
      <c r="BG302" s="62"/>
      <c r="BH302" s="62"/>
      <c r="BI302" s="62"/>
      <c r="BJ302" s="62"/>
      <c r="BK302" s="62"/>
      <c r="BL302" s="62"/>
      <c r="BM302" s="62"/>
      <c r="BN302" s="62"/>
      <c r="BO302" s="62"/>
      <c r="BP302" s="62"/>
      <c r="BQ302" s="62"/>
      <c r="BR302" s="62"/>
      <c r="BS302" s="62"/>
      <c r="BT302" s="62"/>
      <c r="BU302" s="62"/>
      <c r="BV302" s="62"/>
      <c r="BW302" s="62"/>
      <c r="BX302" s="62"/>
      <c r="BY302" s="62"/>
      <c r="BZ302" s="62"/>
      <c r="CA302" s="62"/>
      <c r="CB302" s="62"/>
      <c r="CC302" s="62"/>
      <c r="CD302" s="62"/>
      <c r="CE302" s="62"/>
      <c r="CF302" s="62"/>
      <c r="CG302" s="62"/>
      <c r="CH302" s="62"/>
      <c r="CI302" s="62"/>
      <c r="CJ302" s="62"/>
      <c r="CK302" s="62"/>
    </row>
    <row r="303" spans="1:89" x14ac:dyDescent="0.2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</row>
    <row r="304" spans="1:89" x14ac:dyDescent="0.2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2"/>
      <c r="AY304" s="62"/>
      <c r="AZ304" s="62"/>
      <c r="BA304" s="62"/>
      <c r="BB304" s="62"/>
      <c r="BC304" s="62"/>
      <c r="BD304" s="62"/>
      <c r="BE304" s="62"/>
      <c r="BF304" s="62"/>
      <c r="BG304" s="62"/>
      <c r="BH304" s="62"/>
      <c r="BI304" s="62"/>
      <c r="BJ304" s="62"/>
      <c r="BK304" s="62"/>
      <c r="BL304" s="62"/>
      <c r="BM304" s="62"/>
      <c r="BN304" s="62"/>
      <c r="BO304" s="62"/>
      <c r="BP304" s="62"/>
      <c r="BQ304" s="62"/>
      <c r="BR304" s="62"/>
      <c r="BS304" s="62"/>
      <c r="BT304" s="62"/>
      <c r="BU304" s="62"/>
      <c r="BV304" s="62"/>
      <c r="BW304" s="62"/>
      <c r="BX304" s="62"/>
      <c r="BY304" s="62"/>
      <c r="BZ304" s="62"/>
      <c r="CA304" s="62"/>
      <c r="CB304" s="62"/>
      <c r="CC304" s="62"/>
      <c r="CD304" s="62"/>
      <c r="CE304" s="62"/>
      <c r="CF304" s="62"/>
      <c r="CG304" s="62"/>
      <c r="CH304" s="62"/>
      <c r="CI304" s="62"/>
      <c r="CJ304" s="62"/>
      <c r="CK304" s="62"/>
    </row>
    <row r="305" spans="1:89" x14ac:dyDescent="0.2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</row>
    <row r="306" spans="1:89" x14ac:dyDescent="0.2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</row>
    <row r="307" spans="1:89" x14ac:dyDescent="0.2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2"/>
      <c r="AY307" s="62"/>
      <c r="AZ307" s="62"/>
      <c r="BA307" s="62"/>
      <c r="BB307" s="62"/>
      <c r="BC307" s="62"/>
      <c r="BD307" s="62"/>
      <c r="BE307" s="62"/>
      <c r="BF307" s="62"/>
      <c r="BG307" s="62"/>
      <c r="BH307" s="62"/>
      <c r="BI307" s="62"/>
      <c r="BJ307" s="62"/>
      <c r="BK307" s="62"/>
      <c r="BL307" s="62"/>
      <c r="BM307" s="62"/>
      <c r="BN307" s="62"/>
      <c r="BO307" s="62"/>
      <c r="BP307" s="62"/>
      <c r="BQ307" s="62"/>
      <c r="BR307" s="62"/>
      <c r="BS307" s="62"/>
      <c r="BT307" s="62"/>
      <c r="BU307" s="62"/>
      <c r="BV307" s="62"/>
      <c r="BW307" s="62"/>
      <c r="BX307" s="62"/>
      <c r="BY307" s="62"/>
      <c r="BZ307" s="62"/>
      <c r="CA307" s="62"/>
      <c r="CB307" s="62"/>
      <c r="CC307" s="62"/>
      <c r="CD307" s="62"/>
      <c r="CE307" s="62"/>
      <c r="CF307" s="62"/>
      <c r="CG307" s="62"/>
      <c r="CH307" s="62"/>
      <c r="CI307" s="62"/>
      <c r="CJ307" s="62"/>
      <c r="CK307" s="62"/>
    </row>
    <row r="308" spans="1:89" x14ac:dyDescent="0.2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2"/>
      <c r="AY308" s="62"/>
      <c r="AZ308" s="62"/>
      <c r="BA308" s="62"/>
      <c r="BB308" s="62"/>
      <c r="BC308" s="62"/>
      <c r="BD308" s="62"/>
      <c r="BE308" s="62"/>
      <c r="BF308" s="62"/>
      <c r="BG308" s="62"/>
      <c r="BH308" s="62"/>
      <c r="BI308" s="62"/>
      <c r="BJ308" s="62"/>
      <c r="BK308" s="62"/>
      <c r="BL308" s="62"/>
      <c r="BM308" s="62"/>
      <c r="BN308" s="62"/>
      <c r="BO308" s="62"/>
      <c r="BP308" s="62"/>
      <c r="BQ308" s="62"/>
      <c r="BR308" s="62"/>
      <c r="BS308" s="62"/>
      <c r="BT308" s="62"/>
      <c r="BU308" s="62"/>
      <c r="BV308" s="62"/>
      <c r="BW308" s="62"/>
      <c r="BX308" s="62"/>
      <c r="BY308" s="62"/>
      <c r="BZ308" s="62"/>
      <c r="CA308" s="62"/>
      <c r="CB308" s="62"/>
      <c r="CC308" s="62"/>
      <c r="CD308" s="62"/>
      <c r="CE308" s="62"/>
      <c r="CF308" s="62"/>
      <c r="CG308" s="62"/>
      <c r="CH308" s="62"/>
      <c r="CI308" s="62"/>
      <c r="CJ308" s="62"/>
      <c r="CK308" s="62"/>
    </row>
    <row r="309" spans="1:89" x14ac:dyDescent="0.2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2"/>
      <c r="AY309" s="62"/>
      <c r="AZ309" s="62"/>
      <c r="BA309" s="62"/>
      <c r="BB309" s="62"/>
      <c r="BC309" s="62"/>
      <c r="BD309" s="62"/>
      <c r="BE309" s="62"/>
      <c r="BF309" s="62"/>
      <c r="BG309" s="62"/>
      <c r="BH309" s="62"/>
      <c r="BI309" s="62"/>
      <c r="BJ309" s="62"/>
      <c r="BK309" s="62"/>
      <c r="BL309" s="62"/>
      <c r="BM309" s="62"/>
      <c r="BN309" s="62"/>
      <c r="BO309" s="62"/>
      <c r="BP309" s="62"/>
      <c r="BQ309" s="62"/>
      <c r="BR309" s="62"/>
      <c r="BS309" s="62"/>
      <c r="BT309" s="62"/>
      <c r="BU309" s="62"/>
      <c r="BV309" s="62"/>
      <c r="BW309" s="62"/>
      <c r="BX309" s="62"/>
      <c r="BY309" s="62"/>
      <c r="BZ309" s="62"/>
      <c r="CA309" s="62"/>
      <c r="CB309" s="62"/>
      <c r="CC309" s="62"/>
      <c r="CD309" s="62"/>
      <c r="CE309" s="62"/>
      <c r="CF309" s="62"/>
      <c r="CG309" s="62"/>
      <c r="CH309" s="62"/>
      <c r="CI309" s="62"/>
      <c r="CJ309" s="62"/>
      <c r="CK309" s="62"/>
    </row>
    <row r="310" spans="1:89" x14ac:dyDescent="0.2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2"/>
      <c r="AY310" s="62"/>
      <c r="AZ310" s="62"/>
      <c r="BA310" s="62"/>
      <c r="BB310" s="62"/>
      <c r="BC310" s="62"/>
      <c r="BD310" s="62"/>
      <c r="BE310" s="62"/>
      <c r="BF310" s="62"/>
      <c r="BG310" s="62"/>
      <c r="BH310" s="62"/>
      <c r="BI310" s="62"/>
      <c r="BJ310" s="62"/>
      <c r="BK310" s="62"/>
      <c r="BL310" s="62"/>
      <c r="BM310" s="62"/>
      <c r="BN310" s="62"/>
      <c r="BO310" s="62"/>
      <c r="BP310" s="62"/>
      <c r="BQ310" s="62"/>
      <c r="BR310" s="62"/>
      <c r="BS310" s="62"/>
      <c r="BT310" s="62"/>
      <c r="BU310" s="62"/>
      <c r="BV310" s="62"/>
      <c r="BW310" s="62"/>
      <c r="BX310" s="62"/>
      <c r="BY310" s="62"/>
      <c r="BZ310" s="62"/>
      <c r="CA310" s="62"/>
      <c r="CB310" s="62"/>
      <c r="CC310" s="62"/>
      <c r="CD310" s="62"/>
      <c r="CE310" s="62"/>
      <c r="CF310" s="62"/>
      <c r="CG310" s="62"/>
      <c r="CH310" s="62"/>
      <c r="CI310" s="62"/>
      <c r="CJ310" s="62"/>
      <c r="CK310" s="62"/>
    </row>
    <row r="311" spans="1:89" x14ac:dyDescent="0.2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2"/>
      <c r="AY311" s="62"/>
      <c r="AZ311" s="62"/>
      <c r="BA311" s="62"/>
      <c r="BB311" s="62"/>
      <c r="BC311" s="62"/>
      <c r="BD311" s="62"/>
      <c r="BE311" s="62"/>
      <c r="BF311" s="62"/>
      <c r="BG311" s="62"/>
      <c r="BH311" s="62"/>
      <c r="BI311" s="62"/>
      <c r="BJ311" s="62"/>
      <c r="BK311" s="62"/>
      <c r="BL311" s="62"/>
      <c r="BM311" s="62"/>
      <c r="BN311" s="62"/>
      <c r="BO311" s="62"/>
      <c r="BP311" s="62"/>
      <c r="BQ311" s="62"/>
      <c r="BR311" s="62"/>
      <c r="BS311" s="62"/>
      <c r="BT311" s="62"/>
      <c r="BU311" s="62"/>
      <c r="BV311" s="62"/>
      <c r="BW311" s="62"/>
      <c r="BX311" s="62"/>
      <c r="BY311" s="62"/>
      <c r="BZ311" s="62"/>
      <c r="CA311" s="62"/>
      <c r="CB311" s="62"/>
      <c r="CC311" s="62"/>
      <c r="CD311" s="62"/>
      <c r="CE311" s="62"/>
      <c r="CF311" s="62"/>
      <c r="CG311" s="62"/>
      <c r="CH311" s="62"/>
      <c r="CI311" s="62"/>
      <c r="CJ311" s="62"/>
      <c r="CK311" s="62"/>
    </row>
    <row r="312" spans="1:89" x14ac:dyDescent="0.2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</row>
    <row r="313" spans="1:89" x14ac:dyDescent="0.2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2"/>
      <c r="AY313" s="62"/>
      <c r="AZ313" s="62"/>
      <c r="BA313" s="62"/>
      <c r="BB313" s="62"/>
      <c r="BC313" s="62"/>
      <c r="BD313" s="62"/>
      <c r="BE313" s="62"/>
      <c r="BF313" s="62"/>
      <c r="BG313" s="62"/>
      <c r="BH313" s="62"/>
      <c r="BI313" s="62"/>
      <c r="BJ313" s="62"/>
      <c r="BK313" s="62"/>
      <c r="BL313" s="62"/>
      <c r="BM313" s="62"/>
      <c r="BN313" s="62"/>
      <c r="BO313" s="62"/>
      <c r="BP313" s="62"/>
      <c r="BQ313" s="62"/>
      <c r="BR313" s="62"/>
      <c r="BS313" s="62"/>
      <c r="BT313" s="62"/>
      <c r="BU313" s="62"/>
      <c r="BV313" s="62"/>
      <c r="BW313" s="62"/>
      <c r="BX313" s="62"/>
      <c r="BY313" s="62"/>
      <c r="BZ313" s="62"/>
      <c r="CA313" s="62"/>
      <c r="CB313" s="62"/>
      <c r="CC313" s="62"/>
      <c r="CD313" s="62"/>
      <c r="CE313" s="62"/>
      <c r="CF313" s="62"/>
      <c r="CG313" s="62"/>
      <c r="CH313" s="62"/>
      <c r="CI313" s="62"/>
      <c r="CJ313" s="62"/>
      <c r="CK313" s="62"/>
    </row>
    <row r="314" spans="1:89" x14ac:dyDescent="0.2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2"/>
      <c r="AY314" s="62"/>
      <c r="AZ314" s="62"/>
      <c r="BA314" s="62"/>
      <c r="BB314" s="62"/>
      <c r="BC314" s="62"/>
      <c r="BD314" s="62"/>
      <c r="BE314" s="62"/>
      <c r="BF314" s="62"/>
      <c r="BG314" s="62"/>
      <c r="BH314" s="62"/>
      <c r="BI314" s="62"/>
      <c r="BJ314" s="62"/>
      <c r="BK314" s="62"/>
      <c r="BL314" s="62"/>
      <c r="BM314" s="62"/>
      <c r="BN314" s="62"/>
      <c r="BO314" s="62"/>
      <c r="BP314" s="62"/>
      <c r="BQ314" s="62"/>
      <c r="BR314" s="62"/>
      <c r="BS314" s="62"/>
      <c r="BT314" s="62"/>
      <c r="BU314" s="62"/>
      <c r="BV314" s="62"/>
      <c r="BW314" s="62"/>
      <c r="BX314" s="62"/>
      <c r="BY314" s="62"/>
      <c r="BZ314" s="62"/>
      <c r="CA314" s="62"/>
      <c r="CB314" s="62"/>
      <c r="CC314" s="62"/>
      <c r="CD314" s="62"/>
      <c r="CE314" s="62"/>
      <c r="CF314" s="62"/>
      <c r="CG314" s="62"/>
      <c r="CH314" s="62"/>
      <c r="CI314" s="62"/>
      <c r="CJ314" s="62"/>
      <c r="CK314" s="62"/>
    </row>
    <row r="315" spans="1:89" x14ac:dyDescent="0.2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</row>
    <row r="316" spans="1:89" x14ac:dyDescent="0.2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</row>
    <row r="317" spans="1:89" x14ac:dyDescent="0.2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2"/>
      <c r="AY317" s="62"/>
      <c r="AZ317" s="62"/>
      <c r="BA317" s="62"/>
      <c r="BB317" s="62"/>
      <c r="BC317" s="62"/>
      <c r="BD317" s="62"/>
      <c r="BE317" s="62"/>
      <c r="BF317" s="62"/>
      <c r="BG317" s="62"/>
      <c r="BH317" s="62"/>
      <c r="BI317" s="62"/>
      <c r="BJ317" s="62"/>
      <c r="BK317" s="62"/>
      <c r="BL317" s="62"/>
      <c r="BM317" s="62"/>
      <c r="BN317" s="62"/>
      <c r="BO317" s="62"/>
      <c r="BP317" s="62"/>
      <c r="BQ317" s="62"/>
      <c r="BR317" s="62"/>
      <c r="BS317" s="62"/>
      <c r="BT317" s="62"/>
      <c r="BU317" s="62"/>
      <c r="BV317" s="62"/>
      <c r="BW317" s="62"/>
      <c r="BX317" s="62"/>
      <c r="BY317" s="62"/>
      <c r="BZ317" s="62"/>
      <c r="CA317" s="62"/>
      <c r="CB317" s="62"/>
      <c r="CC317" s="62"/>
      <c r="CD317" s="62"/>
      <c r="CE317" s="62"/>
      <c r="CF317" s="62"/>
      <c r="CG317" s="62"/>
      <c r="CH317" s="62"/>
      <c r="CI317" s="62"/>
      <c r="CJ317" s="62"/>
      <c r="CK317" s="62"/>
    </row>
    <row r="318" spans="1:89" x14ac:dyDescent="0.2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2"/>
      <c r="AY318" s="62"/>
      <c r="AZ318" s="62"/>
      <c r="BA318" s="62"/>
      <c r="BB318" s="62"/>
      <c r="BC318" s="62"/>
      <c r="BD318" s="62"/>
      <c r="BE318" s="62"/>
      <c r="BF318" s="62"/>
      <c r="BG318" s="62"/>
      <c r="BH318" s="62"/>
      <c r="BI318" s="62"/>
      <c r="BJ318" s="62"/>
      <c r="BK318" s="62"/>
      <c r="BL318" s="62"/>
      <c r="BM318" s="62"/>
      <c r="BN318" s="62"/>
      <c r="BO318" s="62"/>
      <c r="BP318" s="62"/>
      <c r="BQ318" s="62"/>
      <c r="BR318" s="62"/>
      <c r="BS318" s="62"/>
      <c r="BT318" s="62"/>
      <c r="BU318" s="62"/>
      <c r="BV318" s="62"/>
      <c r="BW318" s="62"/>
      <c r="BX318" s="62"/>
      <c r="BY318" s="62"/>
      <c r="BZ318" s="62"/>
      <c r="CA318" s="62"/>
      <c r="CB318" s="62"/>
      <c r="CC318" s="62"/>
      <c r="CD318" s="62"/>
      <c r="CE318" s="62"/>
      <c r="CF318" s="62"/>
      <c r="CG318" s="62"/>
      <c r="CH318" s="62"/>
      <c r="CI318" s="62"/>
      <c r="CJ318" s="62"/>
      <c r="CK318" s="62"/>
    </row>
    <row r="319" spans="1:89" x14ac:dyDescent="0.2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2"/>
      <c r="AY319" s="62"/>
      <c r="AZ319" s="62"/>
      <c r="BA319" s="62"/>
      <c r="BB319" s="62"/>
      <c r="BC319" s="62"/>
      <c r="BD319" s="62"/>
      <c r="BE319" s="62"/>
      <c r="BF319" s="62"/>
      <c r="BG319" s="62"/>
      <c r="BH319" s="62"/>
      <c r="BI319" s="62"/>
      <c r="BJ319" s="62"/>
      <c r="BK319" s="62"/>
      <c r="BL319" s="62"/>
      <c r="BM319" s="62"/>
      <c r="BN319" s="62"/>
      <c r="BO319" s="62"/>
      <c r="BP319" s="62"/>
      <c r="BQ319" s="62"/>
      <c r="BR319" s="62"/>
      <c r="BS319" s="62"/>
      <c r="BT319" s="62"/>
      <c r="BU319" s="62"/>
      <c r="BV319" s="62"/>
      <c r="BW319" s="62"/>
      <c r="BX319" s="62"/>
      <c r="BY319" s="62"/>
      <c r="BZ319" s="62"/>
      <c r="CA319" s="62"/>
      <c r="CB319" s="62"/>
      <c r="CC319" s="62"/>
      <c r="CD319" s="62"/>
      <c r="CE319" s="62"/>
      <c r="CF319" s="62"/>
      <c r="CG319" s="62"/>
      <c r="CH319" s="62"/>
      <c r="CI319" s="62"/>
      <c r="CJ319" s="62"/>
      <c r="CK319" s="62"/>
    </row>
    <row r="320" spans="1:89" x14ac:dyDescent="0.2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2"/>
      <c r="AY320" s="62"/>
      <c r="AZ320" s="62"/>
      <c r="BA320" s="62"/>
      <c r="BB320" s="62"/>
      <c r="BC320" s="62"/>
      <c r="BD320" s="62"/>
      <c r="BE320" s="62"/>
      <c r="BF320" s="62"/>
      <c r="BG320" s="62"/>
      <c r="BH320" s="62"/>
      <c r="BI320" s="62"/>
      <c r="BJ320" s="62"/>
      <c r="BK320" s="62"/>
      <c r="BL320" s="62"/>
      <c r="BM320" s="62"/>
      <c r="BN320" s="62"/>
      <c r="BO320" s="62"/>
      <c r="BP320" s="62"/>
      <c r="BQ320" s="62"/>
      <c r="BR320" s="62"/>
      <c r="BS320" s="62"/>
      <c r="BT320" s="62"/>
      <c r="BU320" s="62"/>
      <c r="BV320" s="62"/>
      <c r="BW320" s="62"/>
      <c r="BX320" s="62"/>
      <c r="BY320" s="62"/>
      <c r="BZ320" s="62"/>
      <c r="CA320" s="62"/>
      <c r="CB320" s="62"/>
      <c r="CC320" s="62"/>
      <c r="CD320" s="62"/>
      <c r="CE320" s="62"/>
      <c r="CF320" s="62"/>
      <c r="CG320" s="62"/>
      <c r="CH320" s="62"/>
      <c r="CI320" s="62"/>
      <c r="CJ320" s="62"/>
      <c r="CK320" s="62"/>
    </row>
    <row r="321" spans="1:89" x14ac:dyDescent="0.25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2"/>
      <c r="AY321" s="62"/>
      <c r="AZ321" s="62"/>
      <c r="BA321" s="62"/>
      <c r="BB321" s="62"/>
      <c r="BC321" s="62"/>
      <c r="BD321" s="62"/>
      <c r="BE321" s="62"/>
      <c r="BF321" s="62"/>
      <c r="BG321" s="62"/>
      <c r="BH321" s="62"/>
      <c r="BI321" s="62"/>
      <c r="BJ321" s="62"/>
      <c r="BK321" s="62"/>
      <c r="BL321" s="62"/>
      <c r="BM321" s="62"/>
      <c r="BN321" s="62"/>
      <c r="BO321" s="62"/>
      <c r="BP321" s="62"/>
      <c r="BQ321" s="62"/>
      <c r="BR321" s="62"/>
      <c r="BS321" s="62"/>
      <c r="BT321" s="62"/>
      <c r="BU321" s="62"/>
      <c r="BV321" s="62"/>
      <c r="BW321" s="62"/>
      <c r="BX321" s="62"/>
      <c r="BY321" s="62"/>
      <c r="BZ321" s="62"/>
      <c r="CA321" s="62"/>
      <c r="CB321" s="62"/>
      <c r="CC321" s="62"/>
      <c r="CD321" s="62"/>
      <c r="CE321" s="62"/>
      <c r="CF321" s="62"/>
      <c r="CG321" s="62"/>
      <c r="CH321" s="62"/>
      <c r="CI321" s="62"/>
      <c r="CJ321" s="62"/>
      <c r="CK321" s="62"/>
    </row>
    <row r="322" spans="1:89" x14ac:dyDescent="0.25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2"/>
      <c r="AY322" s="62"/>
      <c r="AZ322" s="62"/>
      <c r="BA322" s="62"/>
      <c r="BB322" s="62"/>
      <c r="BC322" s="62"/>
      <c r="BD322" s="62"/>
      <c r="BE322" s="62"/>
      <c r="BF322" s="62"/>
      <c r="BG322" s="62"/>
      <c r="BH322" s="62"/>
      <c r="BI322" s="62"/>
      <c r="BJ322" s="62"/>
      <c r="BK322" s="62"/>
      <c r="BL322" s="62"/>
      <c r="BM322" s="62"/>
      <c r="BN322" s="62"/>
      <c r="BO322" s="62"/>
      <c r="BP322" s="62"/>
      <c r="BQ322" s="62"/>
      <c r="BR322" s="62"/>
      <c r="BS322" s="62"/>
      <c r="BT322" s="62"/>
      <c r="BU322" s="62"/>
      <c r="BV322" s="62"/>
      <c r="BW322" s="62"/>
      <c r="BX322" s="62"/>
      <c r="BY322" s="62"/>
      <c r="BZ322" s="62"/>
      <c r="CA322" s="62"/>
      <c r="CB322" s="62"/>
      <c r="CC322" s="62"/>
      <c r="CD322" s="62"/>
      <c r="CE322" s="62"/>
      <c r="CF322" s="62"/>
      <c r="CG322" s="62"/>
      <c r="CH322" s="62"/>
      <c r="CI322" s="62"/>
      <c r="CJ322" s="62"/>
      <c r="CK322" s="62"/>
    </row>
    <row r="323" spans="1:89" x14ac:dyDescent="0.25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2"/>
      <c r="AY323" s="62"/>
      <c r="AZ323" s="62"/>
      <c r="BA323" s="62"/>
      <c r="BB323" s="62"/>
      <c r="BC323" s="62"/>
      <c r="BD323" s="62"/>
      <c r="BE323" s="62"/>
      <c r="BF323" s="62"/>
      <c r="BG323" s="62"/>
      <c r="BH323" s="62"/>
      <c r="BI323" s="62"/>
      <c r="BJ323" s="62"/>
      <c r="BK323" s="62"/>
      <c r="BL323" s="62"/>
      <c r="BM323" s="62"/>
      <c r="BN323" s="62"/>
      <c r="BO323" s="62"/>
      <c r="BP323" s="62"/>
      <c r="BQ323" s="62"/>
      <c r="BR323" s="62"/>
      <c r="BS323" s="62"/>
      <c r="BT323" s="62"/>
      <c r="BU323" s="62"/>
      <c r="BV323" s="62"/>
      <c r="BW323" s="62"/>
      <c r="BX323" s="62"/>
      <c r="BY323" s="62"/>
      <c r="BZ323" s="62"/>
      <c r="CA323" s="62"/>
      <c r="CB323" s="62"/>
      <c r="CC323" s="62"/>
      <c r="CD323" s="62"/>
      <c r="CE323" s="62"/>
      <c r="CF323" s="62"/>
      <c r="CG323" s="62"/>
      <c r="CH323" s="62"/>
      <c r="CI323" s="62"/>
      <c r="CJ323" s="62"/>
      <c r="CK323" s="62"/>
    </row>
    <row r="324" spans="1:89" x14ac:dyDescent="0.25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2"/>
      <c r="AY324" s="62"/>
      <c r="AZ324" s="62"/>
      <c r="BA324" s="62"/>
      <c r="BB324" s="62"/>
      <c r="BC324" s="62"/>
      <c r="BD324" s="62"/>
      <c r="BE324" s="62"/>
      <c r="BF324" s="62"/>
      <c r="BG324" s="62"/>
      <c r="BH324" s="62"/>
      <c r="BI324" s="62"/>
      <c r="BJ324" s="62"/>
      <c r="BK324" s="62"/>
      <c r="BL324" s="62"/>
      <c r="BM324" s="62"/>
      <c r="BN324" s="62"/>
      <c r="BO324" s="62"/>
      <c r="BP324" s="62"/>
      <c r="BQ324" s="62"/>
      <c r="BR324" s="62"/>
      <c r="BS324" s="62"/>
      <c r="BT324" s="62"/>
      <c r="BU324" s="62"/>
      <c r="BV324" s="62"/>
      <c r="BW324" s="62"/>
      <c r="BX324" s="62"/>
      <c r="BY324" s="62"/>
      <c r="BZ324" s="62"/>
      <c r="CA324" s="62"/>
      <c r="CB324" s="62"/>
      <c r="CC324" s="62"/>
      <c r="CD324" s="62"/>
      <c r="CE324" s="62"/>
      <c r="CF324" s="62"/>
      <c r="CG324" s="62"/>
      <c r="CH324" s="62"/>
      <c r="CI324" s="62"/>
      <c r="CJ324" s="62"/>
      <c r="CK324" s="62"/>
    </row>
    <row r="325" spans="1:89" x14ac:dyDescent="0.25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2"/>
      <c r="AY325" s="62"/>
      <c r="AZ325" s="62"/>
      <c r="BA325" s="62"/>
      <c r="BB325" s="62"/>
      <c r="BC325" s="62"/>
      <c r="BD325" s="62"/>
      <c r="BE325" s="62"/>
      <c r="BF325" s="62"/>
      <c r="BG325" s="62"/>
      <c r="BH325" s="62"/>
      <c r="BI325" s="62"/>
      <c r="BJ325" s="62"/>
      <c r="BK325" s="62"/>
      <c r="BL325" s="62"/>
      <c r="BM325" s="62"/>
      <c r="BN325" s="62"/>
      <c r="BO325" s="62"/>
      <c r="BP325" s="62"/>
      <c r="BQ325" s="62"/>
      <c r="BR325" s="62"/>
      <c r="BS325" s="62"/>
      <c r="BT325" s="62"/>
      <c r="BU325" s="62"/>
      <c r="BV325" s="62"/>
      <c r="BW325" s="62"/>
      <c r="BX325" s="62"/>
      <c r="BY325" s="62"/>
      <c r="BZ325" s="62"/>
      <c r="CA325" s="62"/>
      <c r="CB325" s="62"/>
      <c r="CC325" s="62"/>
      <c r="CD325" s="62"/>
      <c r="CE325" s="62"/>
      <c r="CF325" s="62"/>
      <c r="CG325" s="62"/>
      <c r="CH325" s="62"/>
      <c r="CI325" s="62"/>
      <c r="CJ325" s="62"/>
      <c r="CK325" s="62"/>
    </row>
    <row r="326" spans="1:89" x14ac:dyDescent="0.25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2"/>
      <c r="AY326" s="62"/>
      <c r="AZ326" s="62"/>
      <c r="BA326" s="62"/>
      <c r="BB326" s="62"/>
      <c r="BC326" s="62"/>
      <c r="BD326" s="62"/>
      <c r="BE326" s="62"/>
      <c r="BF326" s="62"/>
      <c r="BG326" s="62"/>
      <c r="BH326" s="62"/>
      <c r="BI326" s="62"/>
      <c r="BJ326" s="62"/>
      <c r="BK326" s="62"/>
      <c r="BL326" s="62"/>
      <c r="BM326" s="62"/>
      <c r="BN326" s="62"/>
      <c r="BO326" s="62"/>
      <c r="BP326" s="62"/>
      <c r="BQ326" s="62"/>
      <c r="BR326" s="62"/>
      <c r="BS326" s="62"/>
      <c r="BT326" s="62"/>
      <c r="BU326" s="62"/>
      <c r="BV326" s="62"/>
      <c r="BW326" s="62"/>
      <c r="BX326" s="62"/>
      <c r="BY326" s="62"/>
      <c r="BZ326" s="62"/>
      <c r="CA326" s="62"/>
      <c r="CB326" s="62"/>
      <c r="CC326" s="62"/>
      <c r="CD326" s="62"/>
      <c r="CE326" s="62"/>
      <c r="CF326" s="62"/>
      <c r="CG326" s="62"/>
      <c r="CH326" s="62"/>
      <c r="CI326" s="62"/>
      <c r="CJ326" s="62"/>
      <c r="CK326" s="62"/>
    </row>
    <row r="327" spans="1:89" x14ac:dyDescent="0.25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2"/>
      <c r="AY327" s="62"/>
      <c r="AZ327" s="62"/>
      <c r="BA327" s="62"/>
      <c r="BB327" s="62"/>
      <c r="BC327" s="62"/>
      <c r="BD327" s="62"/>
      <c r="BE327" s="62"/>
      <c r="BF327" s="62"/>
      <c r="BG327" s="62"/>
      <c r="BH327" s="62"/>
      <c r="BI327" s="62"/>
      <c r="BJ327" s="62"/>
      <c r="BK327" s="62"/>
      <c r="BL327" s="62"/>
      <c r="BM327" s="62"/>
      <c r="BN327" s="62"/>
      <c r="BO327" s="62"/>
      <c r="BP327" s="62"/>
      <c r="BQ327" s="62"/>
      <c r="BR327" s="62"/>
      <c r="BS327" s="62"/>
      <c r="BT327" s="62"/>
      <c r="BU327" s="62"/>
      <c r="BV327" s="62"/>
      <c r="BW327" s="62"/>
      <c r="BX327" s="62"/>
      <c r="BY327" s="62"/>
      <c r="BZ327" s="62"/>
      <c r="CA327" s="62"/>
      <c r="CB327" s="62"/>
      <c r="CC327" s="62"/>
      <c r="CD327" s="62"/>
      <c r="CE327" s="62"/>
      <c r="CF327" s="62"/>
      <c r="CG327" s="62"/>
      <c r="CH327" s="62"/>
      <c r="CI327" s="62"/>
      <c r="CJ327" s="62"/>
      <c r="CK327" s="62"/>
    </row>
    <row r="328" spans="1:89" x14ac:dyDescent="0.25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2"/>
      <c r="AY328" s="62"/>
      <c r="AZ328" s="62"/>
      <c r="BA328" s="62"/>
      <c r="BB328" s="62"/>
      <c r="BC328" s="62"/>
      <c r="BD328" s="62"/>
      <c r="BE328" s="62"/>
      <c r="BF328" s="62"/>
      <c r="BG328" s="62"/>
      <c r="BH328" s="62"/>
      <c r="BI328" s="62"/>
      <c r="BJ328" s="62"/>
      <c r="BK328" s="62"/>
      <c r="BL328" s="62"/>
      <c r="BM328" s="62"/>
      <c r="BN328" s="62"/>
      <c r="BO328" s="62"/>
      <c r="BP328" s="62"/>
      <c r="BQ328" s="62"/>
      <c r="BR328" s="62"/>
      <c r="BS328" s="62"/>
      <c r="BT328" s="62"/>
      <c r="BU328" s="62"/>
      <c r="BV328" s="62"/>
      <c r="BW328" s="62"/>
      <c r="BX328" s="62"/>
      <c r="BY328" s="62"/>
      <c r="BZ328" s="62"/>
      <c r="CA328" s="62"/>
      <c r="CB328" s="62"/>
      <c r="CC328" s="62"/>
      <c r="CD328" s="62"/>
      <c r="CE328" s="62"/>
      <c r="CF328" s="62"/>
      <c r="CG328" s="62"/>
      <c r="CH328" s="62"/>
      <c r="CI328" s="62"/>
      <c r="CJ328" s="62"/>
      <c r="CK328" s="62"/>
    </row>
    <row r="329" spans="1:89" x14ac:dyDescent="0.25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2"/>
      <c r="AY329" s="62"/>
      <c r="AZ329" s="62"/>
      <c r="BA329" s="62"/>
      <c r="BB329" s="62"/>
      <c r="BC329" s="62"/>
      <c r="BD329" s="62"/>
      <c r="BE329" s="62"/>
      <c r="BF329" s="62"/>
      <c r="BG329" s="62"/>
      <c r="BH329" s="62"/>
      <c r="BI329" s="62"/>
      <c r="BJ329" s="62"/>
      <c r="BK329" s="62"/>
      <c r="BL329" s="62"/>
      <c r="BM329" s="62"/>
      <c r="BN329" s="62"/>
      <c r="BO329" s="62"/>
      <c r="BP329" s="62"/>
      <c r="BQ329" s="62"/>
      <c r="BR329" s="62"/>
      <c r="BS329" s="62"/>
      <c r="BT329" s="62"/>
      <c r="BU329" s="62"/>
      <c r="BV329" s="62"/>
      <c r="BW329" s="62"/>
      <c r="BX329" s="62"/>
      <c r="BY329" s="62"/>
      <c r="BZ329" s="62"/>
      <c r="CA329" s="62"/>
      <c r="CB329" s="62"/>
      <c r="CC329" s="62"/>
      <c r="CD329" s="62"/>
      <c r="CE329" s="62"/>
      <c r="CF329" s="62"/>
      <c r="CG329" s="62"/>
      <c r="CH329" s="62"/>
      <c r="CI329" s="62"/>
      <c r="CJ329" s="62"/>
      <c r="CK329" s="62"/>
    </row>
    <row r="330" spans="1:89" x14ac:dyDescent="0.25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2"/>
      <c r="AY330" s="62"/>
      <c r="AZ330" s="62"/>
      <c r="BA330" s="62"/>
      <c r="BB330" s="62"/>
      <c r="BC330" s="62"/>
      <c r="BD330" s="62"/>
      <c r="BE330" s="62"/>
      <c r="BF330" s="62"/>
      <c r="BG330" s="62"/>
      <c r="BH330" s="62"/>
      <c r="BI330" s="62"/>
      <c r="BJ330" s="62"/>
      <c r="BK330" s="62"/>
      <c r="BL330" s="62"/>
      <c r="BM330" s="62"/>
      <c r="BN330" s="62"/>
      <c r="BO330" s="62"/>
      <c r="BP330" s="62"/>
      <c r="BQ330" s="62"/>
      <c r="BR330" s="62"/>
      <c r="BS330" s="62"/>
      <c r="BT330" s="62"/>
      <c r="BU330" s="62"/>
      <c r="BV330" s="62"/>
      <c r="BW330" s="62"/>
      <c r="BX330" s="62"/>
      <c r="BY330" s="62"/>
      <c r="BZ330" s="62"/>
      <c r="CA330" s="62"/>
      <c r="CB330" s="62"/>
      <c r="CC330" s="62"/>
      <c r="CD330" s="62"/>
      <c r="CE330" s="62"/>
      <c r="CF330" s="62"/>
      <c r="CG330" s="62"/>
      <c r="CH330" s="62"/>
      <c r="CI330" s="62"/>
      <c r="CJ330" s="62"/>
      <c r="CK330" s="62"/>
    </row>
    <row r="331" spans="1:89" x14ac:dyDescent="0.25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  <c r="CJ331" s="62"/>
      <c r="CK331" s="62"/>
    </row>
    <row r="332" spans="1:89" x14ac:dyDescent="0.25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2"/>
      <c r="AY332" s="62"/>
      <c r="AZ332" s="62"/>
      <c r="BA332" s="62"/>
      <c r="BB332" s="62"/>
      <c r="BC332" s="62"/>
      <c r="BD332" s="62"/>
      <c r="BE332" s="62"/>
      <c r="BF332" s="62"/>
      <c r="BG332" s="62"/>
      <c r="BH332" s="62"/>
      <c r="BI332" s="62"/>
      <c r="BJ332" s="62"/>
      <c r="BK332" s="62"/>
      <c r="BL332" s="62"/>
      <c r="BM332" s="62"/>
      <c r="BN332" s="62"/>
      <c r="BO332" s="62"/>
      <c r="BP332" s="62"/>
      <c r="BQ332" s="62"/>
      <c r="BR332" s="62"/>
      <c r="BS332" s="62"/>
      <c r="BT332" s="62"/>
      <c r="BU332" s="62"/>
      <c r="BV332" s="62"/>
      <c r="BW332" s="62"/>
      <c r="BX332" s="62"/>
      <c r="BY332" s="62"/>
      <c r="BZ332" s="62"/>
      <c r="CA332" s="62"/>
      <c r="CB332" s="62"/>
      <c r="CC332" s="62"/>
      <c r="CD332" s="62"/>
      <c r="CE332" s="62"/>
      <c r="CF332" s="62"/>
      <c r="CG332" s="62"/>
      <c r="CH332" s="62"/>
      <c r="CI332" s="62"/>
      <c r="CJ332" s="62"/>
      <c r="CK332" s="62"/>
    </row>
    <row r="333" spans="1:89" x14ac:dyDescent="0.25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</row>
    <row r="334" spans="1:89" x14ac:dyDescent="0.25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2"/>
      <c r="AY334" s="62"/>
      <c r="AZ334" s="62"/>
      <c r="BA334" s="62"/>
      <c r="BB334" s="62"/>
      <c r="BC334" s="62"/>
      <c r="BD334" s="62"/>
      <c r="BE334" s="62"/>
      <c r="BF334" s="62"/>
      <c r="BG334" s="62"/>
      <c r="BH334" s="62"/>
      <c r="BI334" s="62"/>
      <c r="BJ334" s="62"/>
      <c r="BK334" s="62"/>
      <c r="BL334" s="62"/>
      <c r="BM334" s="62"/>
      <c r="BN334" s="62"/>
      <c r="BO334" s="62"/>
      <c r="BP334" s="62"/>
      <c r="BQ334" s="62"/>
      <c r="BR334" s="62"/>
      <c r="BS334" s="62"/>
      <c r="BT334" s="62"/>
      <c r="BU334" s="62"/>
      <c r="BV334" s="62"/>
      <c r="BW334" s="62"/>
      <c r="BX334" s="62"/>
      <c r="BY334" s="62"/>
      <c r="BZ334" s="62"/>
      <c r="CA334" s="62"/>
      <c r="CB334" s="62"/>
      <c r="CC334" s="62"/>
      <c r="CD334" s="62"/>
      <c r="CE334" s="62"/>
      <c r="CF334" s="62"/>
      <c r="CG334" s="62"/>
      <c r="CH334" s="62"/>
      <c r="CI334" s="62"/>
      <c r="CJ334" s="62"/>
      <c r="CK334" s="62"/>
    </row>
    <row r="335" spans="1:89" x14ac:dyDescent="0.25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</row>
    <row r="336" spans="1:89" x14ac:dyDescent="0.25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2"/>
      <c r="AY336" s="62"/>
      <c r="AZ336" s="62"/>
      <c r="BA336" s="62"/>
      <c r="BB336" s="62"/>
      <c r="BC336" s="62"/>
      <c r="BD336" s="62"/>
      <c r="BE336" s="62"/>
      <c r="BF336" s="62"/>
      <c r="BG336" s="62"/>
      <c r="BH336" s="62"/>
      <c r="BI336" s="62"/>
      <c r="BJ336" s="62"/>
      <c r="BK336" s="62"/>
      <c r="BL336" s="62"/>
      <c r="BM336" s="62"/>
      <c r="BN336" s="62"/>
      <c r="BO336" s="62"/>
      <c r="BP336" s="62"/>
      <c r="BQ336" s="62"/>
      <c r="BR336" s="62"/>
      <c r="BS336" s="62"/>
      <c r="BT336" s="62"/>
      <c r="BU336" s="62"/>
      <c r="BV336" s="62"/>
      <c r="BW336" s="62"/>
      <c r="BX336" s="62"/>
      <c r="BY336" s="62"/>
      <c r="BZ336" s="62"/>
      <c r="CA336" s="62"/>
      <c r="CB336" s="62"/>
      <c r="CC336" s="62"/>
      <c r="CD336" s="62"/>
      <c r="CE336" s="62"/>
      <c r="CF336" s="62"/>
      <c r="CG336" s="62"/>
      <c r="CH336" s="62"/>
      <c r="CI336" s="62"/>
      <c r="CJ336" s="62"/>
      <c r="CK336" s="62"/>
    </row>
    <row r="337" spans="1:89" x14ac:dyDescent="0.25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2"/>
      <c r="AY337" s="62"/>
      <c r="AZ337" s="62"/>
      <c r="BA337" s="62"/>
      <c r="BB337" s="62"/>
      <c r="BC337" s="62"/>
      <c r="BD337" s="62"/>
      <c r="BE337" s="62"/>
      <c r="BF337" s="62"/>
      <c r="BG337" s="62"/>
      <c r="BH337" s="62"/>
      <c r="BI337" s="62"/>
      <c r="BJ337" s="62"/>
      <c r="BK337" s="62"/>
      <c r="BL337" s="62"/>
      <c r="BM337" s="62"/>
      <c r="BN337" s="62"/>
      <c r="BO337" s="62"/>
      <c r="BP337" s="62"/>
      <c r="BQ337" s="62"/>
      <c r="BR337" s="62"/>
      <c r="BS337" s="62"/>
      <c r="BT337" s="62"/>
      <c r="BU337" s="62"/>
      <c r="BV337" s="62"/>
      <c r="BW337" s="62"/>
      <c r="BX337" s="62"/>
      <c r="BY337" s="62"/>
      <c r="BZ337" s="62"/>
      <c r="CA337" s="62"/>
      <c r="CB337" s="62"/>
      <c r="CC337" s="62"/>
      <c r="CD337" s="62"/>
      <c r="CE337" s="62"/>
      <c r="CF337" s="62"/>
      <c r="CG337" s="62"/>
      <c r="CH337" s="62"/>
      <c r="CI337" s="62"/>
      <c r="CJ337" s="62"/>
      <c r="CK337" s="62"/>
    </row>
    <row r="338" spans="1:89" x14ac:dyDescent="0.25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2"/>
      <c r="AY338" s="62"/>
      <c r="AZ338" s="62"/>
      <c r="BA338" s="62"/>
      <c r="BB338" s="62"/>
      <c r="BC338" s="62"/>
      <c r="BD338" s="62"/>
      <c r="BE338" s="62"/>
      <c r="BF338" s="62"/>
      <c r="BG338" s="62"/>
      <c r="BH338" s="62"/>
      <c r="BI338" s="62"/>
      <c r="BJ338" s="62"/>
      <c r="BK338" s="62"/>
      <c r="BL338" s="62"/>
      <c r="BM338" s="62"/>
      <c r="BN338" s="62"/>
      <c r="BO338" s="62"/>
      <c r="BP338" s="62"/>
      <c r="BQ338" s="62"/>
      <c r="BR338" s="62"/>
      <c r="BS338" s="62"/>
      <c r="BT338" s="62"/>
      <c r="BU338" s="62"/>
      <c r="BV338" s="62"/>
      <c r="BW338" s="62"/>
      <c r="BX338" s="62"/>
      <c r="BY338" s="62"/>
      <c r="BZ338" s="62"/>
      <c r="CA338" s="62"/>
      <c r="CB338" s="62"/>
      <c r="CC338" s="62"/>
      <c r="CD338" s="62"/>
      <c r="CE338" s="62"/>
      <c r="CF338" s="62"/>
      <c r="CG338" s="62"/>
      <c r="CH338" s="62"/>
      <c r="CI338" s="62"/>
      <c r="CJ338" s="62"/>
      <c r="CK338" s="62"/>
    </row>
    <row r="339" spans="1:89" x14ac:dyDescent="0.25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2"/>
      <c r="AY339" s="62"/>
      <c r="AZ339" s="62"/>
      <c r="BA339" s="62"/>
      <c r="BB339" s="62"/>
      <c r="BC339" s="62"/>
      <c r="BD339" s="62"/>
      <c r="BE339" s="62"/>
      <c r="BF339" s="62"/>
      <c r="BG339" s="62"/>
      <c r="BH339" s="62"/>
      <c r="BI339" s="62"/>
      <c r="BJ339" s="62"/>
      <c r="BK339" s="62"/>
      <c r="BL339" s="62"/>
      <c r="BM339" s="62"/>
      <c r="BN339" s="62"/>
      <c r="BO339" s="62"/>
      <c r="BP339" s="62"/>
      <c r="BQ339" s="62"/>
      <c r="BR339" s="62"/>
      <c r="BS339" s="62"/>
      <c r="BT339" s="62"/>
      <c r="BU339" s="62"/>
      <c r="BV339" s="62"/>
      <c r="BW339" s="62"/>
      <c r="BX339" s="62"/>
      <c r="BY339" s="62"/>
      <c r="BZ339" s="62"/>
      <c r="CA339" s="62"/>
      <c r="CB339" s="62"/>
      <c r="CC339" s="62"/>
      <c r="CD339" s="62"/>
      <c r="CE339" s="62"/>
      <c r="CF339" s="62"/>
      <c r="CG339" s="62"/>
      <c r="CH339" s="62"/>
      <c r="CI339" s="62"/>
      <c r="CJ339" s="62"/>
      <c r="CK339" s="62"/>
    </row>
    <row r="340" spans="1:89" x14ac:dyDescent="0.25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2"/>
      <c r="AY340" s="62"/>
      <c r="AZ340" s="62"/>
      <c r="BA340" s="62"/>
      <c r="BB340" s="62"/>
      <c r="BC340" s="62"/>
      <c r="BD340" s="62"/>
      <c r="BE340" s="62"/>
      <c r="BF340" s="62"/>
      <c r="BG340" s="62"/>
      <c r="BH340" s="62"/>
      <c r="BI340" s="62"/>
      <c r="BJ340" s="62"/>
      <c r="BK340" s="62"/>
      <c r="BL340" s="62"/>
      <c r="BM340" s="62"/>
      <c r="BN340" s="62"/>
      <c r="BO340" s="62"/>
      <c r="BP340" s="62"/>
      <c r="BQ340" s="62"/>
      <c r="BR340" s="62"/>
      <c r="BS340" s="62"/>
      <c r="BT340" s="62"/>
      <c r="BU340" s="62"/>
      <c r="BV340" s="62"/>
      <c r="BW340" s="62"/>
      <c r="BX340" s="62"/>
      <c r="BY340" s="62"/>
      <c r="BZ340" s="62"/>
      <c r="CA340" s="62"/>
      <c r="CB340" s="62"/>
      <c r="CC340" s="62"/>
      <c r="CD340" s="62"/>
      <c r="CE340" s="62"/>
      <c r="CF340" s="62"/>
      <c r="CG340" s="62"/>
      <c r="CH340" s="62"/>
      <c r="CI340" s="62"/>
      <c r="CJ340" s="62"/>
      <c r="CK340" s="62"/>
    </row>
    <row r="341" spans="1:89" x14ac:dyDescent="0.25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2"/>
      <c r="AY341" s="62"/>
      <c r="AZ341" s="62"/>
      <c r="BA341" s="62"/>
      <c r="BB341" s="62"/>
      <c r="BC341" s="62"/>
      <c r="BD341" s="62"/>
      <c r="BE341" s="62"/>
      <c r="BF341" s="62"/>
      <c r="BG341" s="62"/>
      <c r="BH341" s="62"/>
      <c r="BI341" s="62"/>
      <c r="BJ341" s="62"/>
      <c r="BK341" s="62"/>
      <c r="BL341" s="62"/>
      <c r="BM341" s="62"/>
      <c r="BN341" s="62"/>
      <c r="BO341" s="62"/>
      <c r="BP341" s="62"/>
      <c r="BQ341" s="62"/>
      <c r="BR341" s="62"/>
      <c r="BS341" s="62"/>
      <c r="BT341" s="62"/>
      <c r="BU341" s="62"/>
      <c r="BV341" s="62"/>
      <c r="BW341" s="62"/>
      <c r="BX341" s="62"/>
      <c r="BY341" s="62"/>
      <c r="BZ341" s="62"/>
      <c r="CA341" s="62"/>
      <c r="CB341" s="62"/>
      <c r="CC341" s="62"/>
      <c r="CD341" s="62"/>
      <c r="CE341" s="62"/>
      <c r="CF341" s="62"/>
      <c r="CG341" s="62"/>
      <c r="CH341" s="62"/>
      <c r="CI341" s="62"/>
      <c r="CJ341" s="62"/>
      <c r="CK341" s="62"/>
    </row>
    <row r="342" spans="1:89" x14ac:dyDescent="0.25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</row>
    <row r="343" spans="1:89" x14ac:dyDescent="0.25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</row>
    <row r="344" spans="1:89" x14ac:dyDescent="0.25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</row>
    <row r="345" spans="1:89" x14ac:dyDescent="0.25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</row>
    <row r="346" spans="1:89" x14ac:dyDescent="0.25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</row>
    <row r="347" spans="1:89" x14ac:dyDescent="0.25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2"/>
      <c r="AY347" s="62"/>
      <c r="AZ347" s="62"/>
      <c r="BA347" s="62"/>
      <c r="BB347" s="62"/>
      <c r="BC347" s="62"/>
      <c r="BD347" s="62"/>
      <c r="BE347" s="62"/>
      <c r="BF347" s="62"/>
      <c r="BG347" s="62"/>
      <c r="BH347" s="62"/>
      <c r="BI347" s="62"/>
      <c r="BJ347" s="62"/>
      <c r="BK347" s="62"/>
      <c r="BL347" s="62"/>
      <c r="BM347" s="62"/>
      <c r="BN347" s="62"/>
      <c r="BO347" s="62"/>
      <c r="BP347" s="62"/>
      <c r="BQ347" s="62"/>
      <c r="BR347" s="62"/>
      <c r="BS347" s="62"/>
      <c r="BT347" s="62"/>
      <c r="BU347" s="62"/>
      <c r="BV347" s="62"/>
      <c r="BW347" s="62"/>
      <c r="BX347" s="62"/>
      <c r="BY347" s="62"/>
      <c r="BZ347" s="62"/>
      <c r="CA347" s="62"/>
      <c r="CB347" s="62"/>
      <c r="CC347" s="62"/>
      <c r="CD347" s="62"/>
      <c r="CE347" s="62"/>
      <c r="CF347" s="62"/>
      <c r="CG347" s="62"/>
      <c r="CH347" s="62"/>
      <c r="CI347" s="62"/>
      <c r="CJ347" s="62"/>
      <c r="CK347" s="62"/>
    </row>
    <row r="348" spans="1:89" x14ac:dyDescent="0.25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2"/>
      <c r="AY348" s="62"/>
      <c r="AZ348" s="62"/>
      <c r="BA348" s="62"/>
      <c r="BB348" s="62"/>
      <c r="BC348" s="62"/>
      <c r="BD348" s="62"/>
      <c r="BE348" s="62"/>
      <c r="BF348" s="62"/>
      <c r="BG348" s="62"/>
      <c r="BH348" s="62"/>
      <c r="BI348" s="62"/>
      <c r="BJ348" s="62"/>
      <c r="BK348" s="62"/>
      <c r="BL348" s="62"/>
      <c r="BM348" s="62"/>
      <c r="BN348" s="62"/>
      <c r="BO348" s="62"/>
      <c r="BP348" s="62"/>
      <c r="BQ348" s="62"/>
      <c r="BR348" s="62"/>
      <c r="BS348" s="62"/>
      <c r="BT348" s="62"/>
      <c r="BU348" s="62"/>
      <c r="BV348" s="62"/>
      <c r="BW348" s="62"/>
      <c r="BX348" s="62"/>
      <c r="BY348" s="62"/>
      <c r="BZ348" s="62"/>
      <c r="CA348" s="62"/>
      <c r="CB348" s="62"/>
      <c r="CC348" s="62"/>
      <c r="CD348" s="62"/>
      <c r="CE348" s="62"/>
      <c r="CF348" s="62"/>
      <c r="CG348" s="62"/>
      <c r="CH348" s="62"/>
      <c r="CI348" s="62"/>
      <c r="CJ348" s="62"/>
      <c r="CK348" s="62"/>
    </row>
    <row r="349" spans="1:89" x14ac:dyDescent="0.25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2"/>
      <c r="AY349" s="62"/>
      <c r="AZ349" s="62"/>
      <c r="BA349" s="62"/>
      <c r="BB349" s="62"/>
      <c r="BC349" s="62"/>
      <c r="BD349" s="62"/>
      <c r="BE349" s="62"/>
      <c r="BF349" s="62"/>
      <c r="BG349" s="62"/>
      <c r="BH349" s="62"/>
      <c r="BI349" s="62"/>
      <c r="BJ349" s="62"/>
      <c r="BK349" s="62"/>
      <c r="BL349" s="62"/>
      <c r="BM349" s="62"/>
      <c r="BN349" s="62"/>
      <c r="BO349" s="62"/>
      <c r="BP349" s="62"/>
      <c r="BQ349" s="62"/>
      <c r="BR349" s="62"/>
      <c r="BS349" s="62"/>
      <c r="BT349" s="62"/>
      <c r="BU349" s="62"/>
      <c r="BV349" s="62"/>
      <c r="BW349" s="62"/>
      <c r="BX349" s="62"/>
      <c r="BY349" s="62"/>
      <c r="BZ349" s="62"/>
      <c r="CA349" s="62"/>
      <c r="CB349" s="62"/>
      <c r="CC349" s="62"/>
      <c r="CD349" s="62"/>
      <c r="CE349" s="62"/>
      <c r="CF349" s="62"/>
      <c r="CG349" s="62"/>
      <c r="CH349" s="62"/>
      <c r="CI349" s="62"/>
      <c r="CJ349" s="62"/>
      <c r="CK349" s="62"/>
    </row>
    <row r="350" spans="1:89" x14ac:dyDescent="0.25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2"/>
      <c r="AY350" s="62"/>
      <c r="AZ350" s="62"/>
      <c r="BA350" s="62"/>
      <c r="BB350" s="62"/>
      <c r="BC350" s="62"/>
      <c r="BD350" s="62"/>
      <c r="BE350" s="62"/>
      <c r="BF350" s="62"/>
      <c r="BG350" s="62"/>
      <c r="BH350" s="62"/>
      <c r="BI350" s="62"/>
      <c r="BJ350" s="62"/>
      <c r="BK350" s="62"/>
      <c r="BL350" s="62"/>
      <c r="BM350" s="62"/>
      <c r="BN350" s="62"/>
      <c r="BO350" s="62"/>
      <c r="BP350" s="62"/>
      <c r="BQ350" s="62"/>
      <c r="BR350" s="62"/>
      <c r="BS350" s="62"/>
      <c r="BT350" s="62"/>
      <c r="BU350" s="62"/>
      <c r="BV350" s="62"/>
      <c r="BW350" s="62"/>
      <c r="BX350" s="62"/>
      <c r="BY350" s="62"/>
      <c r="BZ350" s="62"/>
      <c r="CA350" s="62"/>
      <c r="CB350" s="62"/>
      <c r="CC350" s="62"/>
      <c r="CD350" s="62"/>
      <c r="CE350" s="62"/>
      <c r="CF350" s="62"/>
      <c r="CG350" s="62"/>
      <c r="CH350" s="62"/>
      <c r="CI350" s="62"/>
      <c r="CJ350" s="62"/>
      <c r="CK350" s="62"/>
    </row>
    <row r="351" spans="1:89" x14ac:dyDescent="0.25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2"/>
      <c r="AY351" s="62"/>
      <c r="AZ351" s="62"/>
      <c r="BA351" s="62"/>
      <c r="BB351" s="62"/>
      <c r="BC351" s="62"/>
      <c r="BD351" s="62"/>
      <c r="BE351" s="62"/>
      <c r="BF351" s="62"/>
      <c r="BG351" s="62"/>
      <c r="BH351" s="62"/>
      <c r="BI351" s="62"/>
      <c r="BJ351" s="62"/>
      <c r="BK351" s="62"/>
      <c r="BL351" s="62"/>
      <c r="BM351" s="62"/>
      <c r="BN351" s="62"/>
      <c r="BO351" s="62"/>
      <c r="BP351" s="62"/>
      <c r="BQ351" s="62"/>
      <c r="BR351" s="62"/>
      <c r="BS351" s="62"/>
      <c r="BT351" s="62"/>
      <c r="BU351" s="62"/>
      <c r="BV351" s="62"/>
      <c r="BW351" s="62"/>
      <c r="BX351" s="62"/>
      <c r="BY351" s="62"/>
      <c r="BZ351" s="62"/>
      <c r="CA351" s="62"/>
      <c r="CB351" s="62"/>
      <c r="CC351" s="62"/>
      <c r="CD351" s="62"/>
      <c r="CE351" s="62"/>
      <c r="CF351" s="62"/>
      <c r="CG351" s="62"/>
      <c r="CH351" s="62"/>
      <c r="CI351" s="62"/>
      <c r="CJ351" s="62"/>
      <c r="CK351" s="62"/>
    </row>
    <row r="352" spans="1:89" x14ac:dyDescent="0.25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</row>
    <row r="353" spans="1:89" x14ac:dyDescent="0.25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2"/>
      <c r="AY353" s="62"/>
      <c r="AZ353" s="62"/>
      <c r="BA353" s="62"/>
      <c r="BB353" s="62"/>
      <c r="BC353" s="62"/>
      <c r="BD353" s="62"/>
      <c r="BE353" s="62"/>
      <c r="BF353" s="62"/>
      <c r="BG353" s="62"/>
      <c r="BH353" s="62"/>
      <c r="BI353" s="62"/>
      <c r="BJ353" s="62"/>
      <c r="BK353" s="62"/>
      <c r="BL353" s="62"/>
      <c r="BM353" s="62"/>
      <c r="BN353" s="62"/>
      <c r="BO353" s="62"/>
      <c r="BP353" s="62"/>
      <c r="BQ353" s="62"/>
      <c r="BR353" s="62"/>
      <c r="BS353" s="62"/>
      <c r="BT353" s="62"/>
      <c r="BU353" s="62"/>
      <c r="BV353" s="62"/>
      <c r="BW353" s="62"/>
      <c r="BX353" s="62"/>
      <c r="BY353" s="62"/>
      <c r="BZ353" s="62"/>
      <c r="CA353" s="62"/>
      <c r="CB353" s="62"/>
      <c r="CC353" s="62"/>
      <c r="CD353" s="62"/>
      <c r="CE353" s="62"/>
      <c r="CF353" s="62"/>
      <c r="CG353" s="62"/>
      <c r="CH353" s="62"/>
      <c r="CI353" s="62"/>
      <c r="CJ353" s="62"/>
      <c r="CK353" s="62"/>
    </row>
    <row r="354" spans="1:89" x14ac:dyDescent="0.25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</row>
    <row r="355" spans="1:89" x14ac:dyDescent="0.25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</row>
    <row r="356" spans="1:89" x14ac:dyDescent="0.25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2"/>
      <c r="AY356" s="62"/>
      <c r="AZ356" s="62"/>
      <c r="BA356" s="62"/>
      <c r="BB356" s="62"/>
      <c r="BC356" s="62"/>
      <c r="BD356" s="62"/>
      <c r="BE356" s="62"/>
      <c r="BF356" s="62"/>
      <c r="BG356" s="62"/>
      <c r="BH356" s="62"/>
      <c r="BI356" s="62"/>
      <c r="BJ356" s="62"/>
      <c r="BK356" s="62"/>
      <c r="BL356" s="62"/>
      <c r="BM356" s="62"/>
      <c r="BN356" s="62"/>
      <c r="BO356" s="62"/>
      <c r="BP356" s="62"/>
      <c r="BQ356" s="62"/>
      <c r="BR356" s="62"/>
      <c r="BS356" s="62"/>
      <c r="BT356" s="62"/>
      <c r="BU356" s="62"/>
      <c r="BV356" s="62"/>
      <c r="BW356" s="62"/>
      <c r="BX356" s="62"/>
      <c r="BY356" s="62"/>
      <c r="BZ356" s="62"/>
      <c r="CA356" s="62"/>
      <c r="CB356" s="62"/>
      <c r="CC356" s="62"/>
      <c r="CD356" s="62"/>
      <c r="CE356" s="62"/>
      <c r="CF356" s="62"/>
      <c r="CG356" s="62"/>
      <c r="CH356" s="62"/>
      <c r="CI356" s="62"/>
      <c r="CJ356" s="62"/>
      <c r="CK356" s="62"/>
    </row>
    <row r="357" spans="1:89" x14ac:dyDescent="0.25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2"/>
      <c r="AY357" s="62"/>
      <c r="AZ357" s="62"/>
      <c r="BA357" s="62"/>
      <c r="BB357" s="62"/>
      <c r="BC357" s="62"/>
      <c r="BD357" s="62"/>
      <c r="BE357" s="62"/>
      <c r="BF357" s="62"/>
      <c r="BG357" s="62"/>
      <c r="BH357" s="62"/>
      <c r="BI357" s="62"/>
      <c r="BJ357" s="62"/>
      <c r="BK357" s="62"/>
      <c r="BL357" s="62"/>
      <c r="BM357" s="62"/>
      <c r="BN357" s="62"/>
      <c r="BO357" s="62"/>
      <c r="BP357" s="62"/>
      <c r="BQ357" s="62"/>
      <c r="BR357" s="62"/>
      <c r="BS357" s="62"/>
      <c r="BT357" s="62"/>
      <c r="BU357" s="62"/>
      <c r="BV357" s="62"/>
      <c r="BW357" s="62"/>
      <c r="BX357" s="62"/>
      <c r="BY357" s="62"/>
      <c r="BZ357" s="62"/>
      <c r="CA357" s="62"/>
      <c r="CB357" s="62"/>
      <c r="CC357" s="62"/>
      <c r="CD357" s="62"/>
      <c r="CE357" s="62"/>
      <c r="CF357" s="62"/>
      <c r="CG357" s="62"/>
      <c r="CH357" s="62"/>
      <c r="CI357" s="62"/>
      <c r="CJ357" s="62"/>
      <c r="CK357" s="62"/>
    </row>
    <row r="358" spans="1:89" x14ac:dyDescent="0.25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2"/>
      <c r="AY358" s="62"/>
      <c r="AZ358" s="62"/>
      <c r="BA358" s="62"/>
      <c r="BB358" s="62"/>
      <c r="BC358" s="62"/>
      <c r="BD358" s="62"/>
      <c r="BE358" s="62"/>
      <c r="BF358" s="62"/>
      <c r="BG358" s="62"/>
      <c r="BH358" s="62"/>
      <c r="BI358" s="62"/>
      <c r="BJ358" s="62"/>
      <c r="BK358" s="62"/>
      <c r="BL358" s="62"/>
      <c r="BM358" s="62"/>
      <c r="BN358" s="62"/>
      <c r="BO358" s="62"/>
      <c r="BP358" s="62"/>
      <c r="BQ358" s="62"/>
      <c r="BR358" s="62"/>
      <c r="BS358" s="62"/>
      <c r="BT358" s="62"/>
      <c r="BU358" s="62"/>
      <c r="BV358" s="62"/>
      <c r="BW358" s="62"/>
      <c r="BX358" s="62"/>
      <c r="BY358" s="62"/>
      <c r="BZ358" s="62"/>
      <c r="CA358" s="62"/>
      <c r="CB358" s="62"/>
      <c r="CC358" s="62"/>
      <c r="CD358" s="62"/>
      <c r="CE358" s="62"/>
      <c r="CF358" s="62"/>
      <c r="CG358" s="62"/>
      <c r="CH358" s="62"/>
      <c r="CI358" s="62"/>
      <c r="CJ358" s="62"/>
      <c r="CK358" s="62"/>
    </row>
    <row r="359" spans="1:89" x14ac:dyDescent="0.25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2"/>
      <c r="AY359" s="62"/>
      <c r="AZ359" s="62"/>
      <c r="BA359" s="62"/>
      <c r="BB359" s="62"/>
      <c r="BC359" s="62"/>
      <c r="BD359" s="62"/>
      <c r="BE359" s="62"/>
      <c r="BF359" s="62"/>
      <c r="BG359" s="62"/>
      <c r="BH359" s="62"/>
      <c r="BI359" s="62"/>
      <c r="BJ359" s="62"/>
      <c r="BK359" s="62"/>
      <c r="BL359" s="62"/>
      <c r="BM359" s="62"/>
      <c r="BN359" s="62"/>
      <c r="BO359" s="62"/>
      <c r="BP359" s="62"/>
      <c r="BQ359" s="62"/>
      <c r="BR359" s="62"/>
      <c r="BS359" s="62"/>
      <c r="BT359" s="62"/>
      <c r="BU359" s="62"/>
      <c r="BV359" s="62"/>
      <c r="BW359" s="62"/>
      <c r="BX359" s="62"/>
      <c r="BY359" s="62"/>
      <c r="BZ359" s="62"/>
      <c r="CA359" s="62"/>
      <c r="CB359" s="62"/>
      <c r="CC359" s="62"/>
      <c r="CD359" s="62"/>
      <c r="CE359" s="62"/>
      <c r="CF359" s="62"/>
      <c r="CG359" s="62"/>
      <c r="CH359" s="62"/>
      <c r="CI359" s="62"/>
      <c r="CJ359" s="62"/>
      <c r="CK359" s="62"/>
    </row>
    <row r="360" spans="1:89" x14ac:dyDescent="0.25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2"/>
      <c r="AY360" s="62"/>
      <c r="AZ360" s="62"/>
      <c r="BA360" s="62"/>
      <c r="BB360" s="62"/>
      <c r="BC360" s="62"/>
      <c r="BD360" s="62"/>
      <c r="BE360" s="62"/>
      <c r="BF360" s="62"/>
      <c r="BG360" s="62"/>
      <c r="BH360" s="62"/>
      <c r="BI360" s="62"/>
      <c r="BJ360" s="62"/>
      <c r="BK360" s="62"/>
      <c r="BL360" s="62"/>
      <c r="BM360" s="62"/>
      <c r="BN360" s="62"/>
      <c r="BO360" s="62"/>
      <c r="BP360" s="62"/>
      <c r="BQ360" s="62"/>
      <c r="BR360" s="62"/>
      <c r="BS360" s="62"/>
      <c r="BT360" s="62"/>
      <c r="BU360" s="62"/>
      <c r="BV360" s="62"/>
      <c r="BW360" s="62"/>
      <c r="BX360" s="62"/>
      <c r="BY360" s="62"/>
      <c r="BZ360" s="62"/>
      <c r="CA360" s="62"/>
      <c r="CB360" s="62"/>
      <c r="CC360" s="62"/>
      <c r="CD360" s="62"/>
      <c r="CE360" s="62"/>
      <c r="CF360" s="62"/>
      <c r="CG360" s="62"/>
      <c r="CH360" s="62"/>
      <c r="CI360" s="62"/>
      <c r="CJ360" s="62"/>
      <c r="CK360" s="62"/>
    </row>
    <row r="361" spans="1:89" x14ac:dyDescent="0.25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2"/>
      <c r="AY361" s="62"/>
      <c r="AZ361" s="62"/>
      <c r="BA361" s="62"/>
      <c r="BB361" s="62"/>
      <c r="BC361" s="62"/>
      <c r="BD361" s="62"/>
      <c r="BE361" s="62"/>
      <c r="BF361" s="62"/>
      <c r="BG361" s="62"/>
      <c r="BH361" s="62"/>
      <c r="BI361" s="62"/>
      <c r="BJ361" s="62"/>
      <c r="BK361" s="62"/>
      <c r="BL361" s="62"/>
      <c r="BM361" s="62"/>
      <c r="BN361" s="62"/>
      <c r="BO361" s="62"/>
      <c r="BP361" s="62"/>
      <c r="BQ361" s="62"/>
      <c r="BR361" s="62"/>
      <c r="BS361" s="62"/>
      <c r="BT361" s="62"/>
      <c r="BU361" s="62"/>
      <c r="BV361" s="62"/>
      <c r="BW361" s="62"/>
      <c r="BX361" s="62"/>
      <c r="BY361" s="62"/>
      <c r="BZ361" s="62"/>
      <c r="CA361" s="62"/>
      <c r="CB361" s="62"/>
      <c r="CC361" s="62"/>
      <c r="CD361" s="62"/>
      <c r="CE361" s="62"/>
      <c r="CF361" s="62"/>
      <c r="CG361" s="62"/>
      <c r="CH361" s="62"/>
      <c r="CI361" s="62"/>
      <c r="CJ361" s="62"/>
      <c r="CK361" s="62"/>
    </row>
    <row r="362" spans="1:89" x14ac:dyDescent="0.25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2"/>
      <c r="AY362" s="62"/>
      <c r="AZ362" s="62"/>
      <c r="BA362" s="62"/>
      <c r="BB362" s="62"/>
      <c r="BC362" s="62"/>
      <c r="BD362" s="62"/>
      <c r="BE362" s="62"/>
      <c r="BF362" s="62"/>
      <c r="BG362" s="62"/>
      <c r="BH362" s="62"/>
      <c r="BI362" s="62"/>
      <c r="BJ362" s="62"/>
      <c r="BK362" s="62"/>
      <c r="BL362" s="62"/>
      <c r="BM362" s="62"/>
      <c r="BN362" s="62"/>
      <c r="BO362" s="62"/>
      <c r="BP362" s="62"/>
      <c r="BQ362" s="62"/>
      <c r="BR362" s="62"/>
      <c r="BS362" s="62"/>
      <c r="BT362" s="62"/>
      <c r="BU362" s="62"/>
      <c r="BV362" s="62"/>
      <c r="BW362" s="62"/>
      <c r="BX362" s="62"/>
      <c r="BY362" s="62"/>
      <c r="BZ362" s="62"/>
      <c r="CA362" s="62"/>
      <c r="CB362" s="62"/>
      <c r="CC362" s="62"/>
      <c r="CD362" s="62"/>
      <c r="CE362" s="62"/>
      <c r="CF362" s="62"/>
      <c r="CG362" s="62"/>
      <c r="CH362" s="62"/>
      <c r="CI362" s="62"/>
      <c r="CJ362" s="62"/>
      <c r="CK362" s="62"/>
    </row>
    <row r="363" spans="1:89" x14ac:dyDescent="0.25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2"/>
      <c r="AY363" s="62"/>
      <c r="AZ363" s="62"/>
      <c r="BA363" s="62"/>
      <c r="BB363" s="62"/>
      <c r="BC363" s="62"/>
      <c r="BD363" s="62"/>
      <c r="BE363" s="62"/>
      <c r="BF363" s="62"/>
      <c r="BG363" s="62"/>
      <c r="BH363" s="62"/>
      <c r="BI363" s="62"/>
      <c r="BJ363" s="62"/>
      <c r="BK363" s="62"/>
      <c r="BL363" s="62"/>
      <c r="BM363" s="62"/>
      <c r="BN363" s="62"/>
      <c r="BO363" s="62"/>
      <c r="BP363" s="62"/>
      <c r="BQ363" s="62"/>
      <c r="BR363" s="62"/>
      <c r="BS363" s="62"/>
      <c r="BT363" s="62"/>
      <c r="BU363" s="62"/>
      <c r="BV363" s="62"/>
      <c r="BW363" s="62"/>
      <c r="BX363" s="62"/>
      <c r="BY363" s="62"/>
      <c r="BZ363" s="62"/>
      <c r="CA363" s="62"/>
      <c r="CB363" s="62"/>
      <c r="CC363" s="62"/>
      <c r="CD363" s="62"/>
      <c r="CE363" s="62"/>
      <c r="CF363" s="62"/>
      <c r="CG363" s="62"/>
      <c r="CH363" s="62"/>
      <c r="CI363" s="62"/>
      <c r="CJ363" s="62"/>
      <c r="CK363" s="62"/>
    </row>
    <row r="364" spans="1:89" x14ac:dyDescent="0.25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2"/>
      <c r="AY364" s="62"/>
      <c r="AZ364" s="62"/>
      <c r="BA364" s="62"/>
      <c r="BB364" s="62"/>
      <c r="BC364" s="62"/>
      <c r="BD364" s="62"/>
      <c r="BE364" s="62"/>
      <c r="BF364" s="62"/>
      <c r="BG364" s="62"/>
      <c r="BH364" s="62"/>
      <c r="BI364" s="62"/>
      <c r="BJ364" s="62"/>
      <c r="BK364" s="62"/>
      <c r="BL364" s="62"/>
      <c r="BM364" s="62"/>
      <c r="BN364" s="62"/>
      <c r="BO364" s="62"/>
      <c r="BP364" s="62"/>
      <c r="BQ364" s="62"/>
      <c r="BR364" s="62"/>
      <c r="BS364" s="62"/>
      <c r="BT364" s="62"/>
      <c r="BU364" s="62"/>
      <c r="BV364" s="62"/>
      <c r="BW364" s="62"/>
      <c r="BX364" s="62"/>
      <c r="BY364" s="62"/>
      <c r="BZ364" s="62"/>
      <c r="CA364" s="62"/>
      <c r="CB364" s="62"/>
      <c r="CC364" s="62"/>
      <c r="CD364" s="62"/>
      <c r="CE364" s="62"/>
      <c r="CF364" s="62"/>
      <c r="CG364" s="62"/>
      <c r="CH364" s="62"/>
      <c r="CI364" s="62"/>
      <c r="CJ364" s="62"/>
      <c r="CK364" s="62"/>
    </row>
    <row r="365" spans="1:89" x14ac:dyDescent="0.25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2"/>
      <c r="AY365" s="62"/>
      <c r="AZ365" s="62"/>
      <c r="BA365" s="62"/>
      <c r="BB365" s="62"/>
      <c r="BC365" s="62"/>
      <c r="BD365" s="62"/>
      <c r="BE365" s="62"/>
      <c r="BF365" s="62"/>
      <c r="BG365" s="62"/>
      <c r="BH365" s="62"/>
      <c r="BI365" s="62"/>
      <c r="BJ365" s="62"/>
      <c r="BK365" s="62"/>
      <c r="BL365" s="62"/>
      <c r="BM365" s="62"/>
      <c r="BN365" s="62"/>
      <c r="BO365" s="62"/>
      <c r="BP365" s="62"/>
      <c r="BQ365" s="62"/>
      <c r="BR365" s="62"/>
      <c r="BS365" s="62"/>
      <c r="BT365" s="62"/>
      <c r="BU365" s="62"/>
      <c r="BV365" s="62"/>
      <c r="BW365" s="62"/>
      <c r="BX365" s="62"/>
      <c r="BY365" s="62"/>
      <c r="BZ365" s="62"/>
      <c r="CA365" s="62"/>
      <c r="CB365" s="62"/>
      <c r="CC365" s="62"/>
      <c r="CD365" s="62"/>
      <c r="CE365" s="62"/>
      <c r="CF365" s="62"/>
      <c r="CG365" s="62"/>
      <c r="CH365" s="62"/>
      <c r="CI365" s="62"/>
      <c r="CJ365" s="62"/>
      <c r="CK365" s="62"/>
    </row>
    <row r="366" spans="1:89" x14ac:dyDescent="0.25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2"/>
      <c r="AY366" s="62"/>
      <c r="AZ366" s="62"/>
      <c r="BA366" s="62"/>
      <c r="BB366" s="62"/>
      <c r="BC366" s="62"/>
      <c r="BD366" s="62"/>
      <c r="BE366" s="62"/>
      <c r="BF366" s="62"/>
      <c r="BG366" s="62"/>
      <c r="BH366" s="62"/>
      <c r="BI366" s="62"/>
      <c r="BJ366" s="62"/>
      <c r="BK366" s="62"/>
      <c r="BL366" s="62"/>
      <c r="BM366" s="62"/>
      <c r="BN366" s="62"/>
      <c r="BO366" s="62"/>
      <c r="BP366" s="62"/>
      <c r="BQ366" s="62"/>
      <c r="BR366" s="62"/>
      <c r="BS366" s="62"/>
      <c r="BT366" s="62"/>
      <c r="BU366" s="62"/>
      <c r="BV366" s="62"/>
      <c r="BW366" s="62"/>
      <c r="BX366" s="62"/>
      <c r="BY366" s="62"/>
      <c r="BZ366" s="62"/>
      <c r="CA366" s="62"/>
      <c r="CB366" s="62"/>
      <c r="CC366" s="62"/>
      <c r="CD366" s="62"/>
      <c r="CE366" s="62"/>
      <c r="CF366" s="62"/>
      <c r="CG366" s="62"/>
      <c r="CH366" s="62"/>
      <c r="CI366" s="62"/>
      <c r="CJ366" s="62"/>
      <c r="CK366" s="62"/>
    </row>
    <row r="367" spans="1:89" x14ac:dyDescent="0.25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2"/>
      <c r="AY367" s="62"/>
      <c r="AZ367" s="62"/>
      <c r="BA367" s="62"/>
      <c r="BB367" s="62"/>
      <c r="BC367" s="62"/>
      <c r="BD367" s="62"/>
      <c r="BE367" s="62"/>
      <c r="BF367" s="62"/>
      <c r="BG367" s="62"/>
      <c r="BH367" s="62"/>
      <c r="BI367" s="62"/>
      <c r="BJ367" s="62"/>
      <c r="BK367" s="62"/>
      <c r="BL367" s="62"/>
      <c r="BM367" s="62"/>
      <c r="BN367" s="62"/>
      <c r="BO367" s="62"/>
      <c r="BP367" s="62"/>
      <c r="BQ367" s="62"/>
      <c r="BR367" s="62"/>
      <c r="BS367" s="62"/>
      <c r="BT367" s="62"/>
      <c r="BU367" s="62"/>
      <c r="BV367" s="62"/>
      <c r="BW367" s="62"/>
      <c r="BX367" s="62"/>
      <c r="BY367" s="62"/>
      <c r="BZ367" s="62"/>
      <c r="CA367" s="62"/>
      <c r="CB367" s="62"/>
      <c r="CC367" s="62"/>
      <c r="CD367" s="62"/>
      <c r="CE367" s="62"/>
      <c r="CF367" s="62"/>
      <c r="CG367" s="62"/>
      <c r="CH367" s="62"/>
      <c r="CI367" s="62"/>
      <c r="CJ367" s="62"/>
      <c r="CK367" s="62"/>
    </row>
    <row r="368" spans="1:89" x14ac:dyDescent="0.25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  <c r="BP368" s="62"/>
      <c r="BQ368" s="62"/>
      <c r="BR368" s="62"/>
      <c r="BS368" s="62"/>
      <c r="BT368" s="62"/>
      <c r="BU368" s="62"/>
      <c r="BV368" s="62"/>
      <c r="BW368" s="62"/>
      <c r="BX368" s="62"/>
      <c r="BY368" s="62"/>
      <c r="BZ368" s="62"/>
      <c r="CA368" s="62"/>
      <c r="CB368" s="62"/>
      <c r="CC368" s="62"/>
      <c r="CD368" s="62"/>
      <c r="CE368" s="62"/>
      <c r="CF368" s="62"/>
      <c r="CG368" s="62"/>
      <c r="CH368" s="62"/>
      <c r="CI368" s="62"/>
      <c r="CJ368" s="62"/>
      <c r="CK368" s="62"/>
    </row>
    <row r="369" spans="1:89" x14ac:dyDescent="0.25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</row>
    <row r="370" spans="1:89" x14ac:dyDescent="0.25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</row>
    <row r="371" spans="1:89" x14ac:dyDescent="0.25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2"/>
      <c r="AY371" s="62"/>
      <c r="AZ371" s="62"/>
      <c r="BA371" s="62"/>
      <c r="BB371" s="62"/>
      <c r="BC371" s="62"/>
      <c r="BD371" s="62"/>
      <c r="BE371" s="62"/>
      <c r="BF371" s="62"/>
      <c r="BG371" s="62"/>
      <c r="BH371" s="62"/>
      <c r="BI371" s="62"/>
      <c r="BJ371" s="62"/>
      <c r="BK371" s="62"/>
      <c r="BL371" s="62"/>
      <c r="BM371" s="62"/>
      <c r="BN371" s="62"/>
      <c r="BO371" s="62"/>
      <c r="BP371" s="62"/>
      <c r="BQ371" s="62"/>
      <c r="BR371" s="62"/>
      <c r="BS371" s="62"/>
      <c r="BT371" s="62"/>
      <c r="BU371" s="62"/>
      <c r="BV371" s="62"/>
      <c r="BW371" s="62"/>
      <c r="BX371" s="62"/>
      <c r="BY371" s="62"/>
      <c r="BZ371" s="62"/>
      <c r="CA371" s="62"/>
      <c r="CB371" s="62"/>
      <c r="CC371" s="62"/>
      <c r="CD371" s="62"/>
      <c r="CE371" s="62"/>
      <c r="CF371" s="62"/>
      <c r="CG371" s="62"/>
      <c r="CH371" s="62"/>
      <c r="CI371" s="62"/>
      <c r="CJ371" s="62"/>
      <c r="CK371" s="62"/>
    </row>
  </sheetData>
  <mergeCells count="1">
    <mergeCell ref="CA1:CF1"/>
  </mergeCells>
  <conditionalFormatting sqref="Y5:AD12 Y28:AD47 Y63:AD80 Y96:AD103 Y120:AD122 Y143:AD148 Y124:AD126 Y123:AC123">
    <cfRule type="expression" dxfId="59" priority="336">
      <formula>AND(NOT(ISBLANK(Y5)), ISNUMBER(SEARCH("x", $V5)))</formula>
    </cfRule>
    <cfRule type="expression" dxfId="58" priority="337">
      <formula>AND(NOT(ISBLANK(Y5)), ISNUMBER(SEARCH("x", $T5)))</formula>
    </cfRule>
    <cfRule type="expression" dxfId="57" priority="338">
      <formula>AND(Y5 &gt; $AE5, $AE5 &lt; $AO5, NOT(ISBLANK(Y5)), ISNUMBER(SEARCH("&lt;", CA5)))</formula>
    </cfRule>
    <cfRule type="expression" dxfId="56" priority="339">
      <formula>AND(NOT(ISBLANK(Y5)), ISNUMBER(SEARCH("&lt;", CA5)))</formula>
    </cfRule>
    <cfRule type="expression" dxfId="55" priority="340">
      <formula>Y5&gt;$AE5</formula>
    </cfRule>
    <cfRule type="expression" dxfId="54" priority="341">
      <formula>Y5&gt;=$AO5</formula>
    </cfRule>
  </conditionalFormatting>
  <conditionalFormatting sqref="AG5:AL12 AG28:AL47 AG63:AL63 AG96:AL103 AG120:AL126 AG143:AL148 AG65:AL80 AH64:AL64">
    <cfRule type="expression" dxfId="53" priority="372">
      <formula>AND(NOT(ISBLANK(AG5)), ISNUMBER(SEARCH("x", $V5)))</formula>
    </cfRule>
    <cfRule type="expression" dxfId="52" priority="373">
      <formula>AND(NOT(ISBLANK(AG5)), ISNUMBER(SEARCH("x", $T5)))</formula>
    </cfRule>
    <cfRule type="expression" dxfId="51" priority="374">
      <formula>AND(AG5 &gt; $AM5, $AM5 &lt; $AO5, NOT(ISBLANK(AG5)), ISNUMBER(SEARCH("&lt;", CA5)))</formula>
    </cfRule>
    <cfRule type="expression" dxfId="50" priority="375">
      <formula>AND(NOT(ISBLANK(AG5)), ISNUMBER(SEARCH("&lt;", CA5)))</formula>
    </cfRule>
    <cfRule type="expression" dxfId="49" priority="376">
      <formula>AG5&gt;$AM5</formula>
    </cfRule>
    <cfRule type="expression" dxfId="48" priority="377">
      <formula>AG5&gt;=$AO5</formula>
    </cfRule>
  </conditionalFormatting>
  <conditionalFormatting sqref="AM120:AM126 AM96:AM103 AM28:AM47 AM5:AM12 AM63:AM80 AM143:AM148">
    <cfRule type="expression" dxfId="47" priority="385">
      <formula>$AE$1="OZ CQC (AA-EQS) [(µg/l]"</formula>
    </cfRule>
  </conditionalFormatting>
  <conditionalFormatting sqref="AG64">
    <cfRule type="expression" dxfId="46" priority="7">
      <formula>AND(NOT(ISBLANK(AG64)), ISNUMBER(SEARCH("x", $V64)))</formula>
    </cfRule>
    <cfRule type="expression" dxfId="45" priority="8">
      <formula>AND(NOT(ISBLANK(AG64)), ISNUMBER(SEARCH("x", $T64)))</formula>
    </cfRule>
    <cfRule type="expression" dxfId="44" priority="9">
      <formula>AND(AG64 &gt; $AE64, $AE64 &lt; $AO64, NOT(ISBLANK(AG64)), ISNUMBER(SEARCH("&lt;", CI64)))</formula>
    </cfRule>
    <cfRule type="expression" dxfId="43" priority="10">
      <formula>AND(NOT(ISBLANK(AG64)), ISNUMBER(SEARCH("&lt;", CI64)))</formula>
    </cfRule>
    <cfRule type="expression" dxfId="42" priority="11">
      <formula>AG64&gt;$AE64</formula>
    </cfRule>
    <cfRule type="expression" dxfId="41" priority="12">
      <formula>AG64&gt;=$AO64</formula>
    </cfRule>
  </conditionalFormatting>
  <conditionalFormatting sqref="AD123">
    <cfRule type="expression" dxfId="40" priority="1">
      <formula>AND(NOT(ISBLANK(AD123)), ISNUMBER(SEARCH("x", $V123)))</formula>
    </cfRule>
    <cfRule type="expression" dxfId="39" priority="2">
      <formula>AND(NOT(ISBLANK(AD123)), ISNUMBER(SEARCH("x", $T123)))</formula>
    </cfRule>
    <cfRule type="expression" dxfId="38" priority="3">
      <formula>AND(AD123 &gt; $AM123, $AM123 &lt; $AO123, NOT(ISBLANK(AD123)), ISNUMBER(SEARCH("&lt;", BX123)))</formula>
    </cfRule>
    <cfRule type="expression" dxfId="37" priority="4">
      <formula>AND(NOT(ISBLANK(AD123)), ISNUMBER(SEARCH("&lt;", BX123)))</formula>
    </cfRule>
    <cfRule type="expression" dxfId="36" priority="5">
      <formula>AD123&gt;$AM123</formula>
    </cfRule>
    <cfRule type="expression" dxfId="35" priority="6">
      <formula>AD123&gt;=$AO123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50"/>
  <sheetViews>
    <sheetView zoomScaleNormal="100" workbookViewId="0">
      <selection activeCell="F2" sqref="F2"/>
    </sheetView>
  </sheetViews>
  <sheetFormatPr defaultRowHeight="15" x14ac:dyDescent="0.25"/>
  <cols>
    <col min="2" max="2" width="31.140625" bestFit="1" customWidth="1"/>
    <col min="3" max="3" width="12.42578125" bestFit="1" customWidth="1"/>
    <col min="4" max="5" width="11.42578125" customWidth="1"/>
    <col min="6" max="6" width="12.5703125" bestFit="1" customWidth="1"/>
    <col min="7" max="7" width="22.7109375" bestFit="1" customWidth="1"/>
    <col min="8" max="8" width="24.42578125" bestFit="1" customWidth="1"/>
    <col min="9" max="9" width="6.7109375" style="19" bestFit="1" customWidth="1"/>
  </cols>
  <sheetData>
    <row r="1" spans="2:16" x14ac:dyDescent="0.25">
      <c r="G1" s="16" t="s">
        <v>59</v>
      </c>
    </row>
    <row r="2" spans="2:16" x14ac:dyDescent="0.25">
      <c r="B2" s="2" t="s">
        <v>60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4" t="s">
        <v>5</v>
      </c>
      <c r="I2" s="20" t="s">
        <v>69</v>
      </c>
    </row>
    <row r="3" spans="2:16" x14ac:dyDescent="0.25">
      <c r="B3" s="5" t="s">
        <v>86</v>
      </c>
      <c r="C3" s="6" t="s">
        <v>87</v>
      </c>
      <c r="D3" s="6">
        <v>0.01</v>
      </c>
      <c r="E3" s="6">
        <v>0.02</v>
      </c>
      <c r="F3" s="6">
        <v>0.1</v>
      </c>
      <c r="G3" s="14">
        <v>0.6</v>
      </c>
      <c r="H3" s="7">
        <v>4</v>
      </c>
      <c r="I3" s="18" t="s">
        <v>70</v>
      </c>
    </row>
    <row r="4" spans="2:16" x14ac:dyDescent="0.25">
      <c r="B4" s="5" t="s">
        <v>88</v>
      </c>
      <c r="C4" s="6" t="s">
        <v>89</v>
      </c>
      <c r="D4" s="45">
        <v>0.01</v>
      </c>
      <c r="E4" s="45">
        <v>0.02</v>
      </c>
      <c r="F4" s="6">
        <v>10</v>
      </c>
      <c r="G4" s="6">
        <v>10</v>
      </c>
      <c r="H4" s="7"/>
      <c r="I4" s="18" t="s">
        <v>65</v>
      </c>
      <c r="K4" t="s">
        <v>211</v>
      </c>
    </row>
    <row r="5" spans="2:16" x14ac:dyDescent="0.25">
      <c r="B5" s="5" t="s">
        <v>90</v>
      </c>
      <c r="C5" s="6" t="s">
        <v>91</v>
      </c>
      <c r="D5" s="45">
        <v>0.02</v>
      </c>
      <c r="E5" s="45">
        <v>0.04</v>
      </c>
      <c r="F5" s="6">
        <v>0.18</v>
      </c>
      <c r="G5" s="6">
        <v>1.9E-2</v>
      </c>
      <c r="H5" s="7">
        <v>0.18</v>
      </c>
      <c r="I5" s="18" t="s">
        <v>70</v>
      </c>
    </row>
    <row r="6" spans="2:16" x14ac:dyDescent="0.25">
      <c r="B6" s="5" t="s">
        <v>6</v>
      </c>
      <c r="C6" s="6" t="s">
        <v>7</v>
      </c>
      <c r="D6" s="48">
        <v>0.01</v>
      </c>
      <c r="E6" s="48">
        <v>0.02</v>
      </c>
      <c r="F6" s="6">
        <v>0.1</v>
      </c>
      <c r="G6" s="14">
        <v>0.1</v>
      </c>
      <c r="H6" s="7"/>
      <c r="I6" s="18" t="s">
        <v>70</v>
      </c>
      <c r="K6" t="s">
        <v>178</v>
      </c>
      <c r="L6">
        <v>0.02</v>
      </c>
      <c r="M6">
        <v>0.04</v>
      </c>
      <c r="N6" t="s">
        <v>179</v>
      </c>
      <c r="P6" t="s">
        <v>182</v>
      </c>
    </row>
    <row r="7" spans="2:16" x14ac:dyDescent="0.25">
      <c r="B7" s="5" t="s">
        <v>9</v>
      </c>
      <c r="C7" s="6" t="s">
        <v>10</v>
      </c>
      <c r="D7" s="45">
        <v>0.01</v>
      </c>
      <c r="E7" s="45">
        <v>0.02</v>
      </c>
      <c r="F7" s="6">
        <v>0.1</v>
      </c>
      <c r="G7" s="8">
        <v>270</v>
      </c>
      <c r="H7" s="7">
        <v>470</v>
      </c>
      <c r="I7" s="21" t="s">
        <v>70</v>
      </c>
      <c r="N7" s="19"/>
    </row>
    <row r="8" spans="2:16" x14ac:dyDescent="0.25">
      <c r="B8" s="5" t="s">
        <v>12</v>
      </c>
      <c r="C8" s="6" t="s">
        <v>13</v>
      </c>
      <c r="D8" s="6">
        <v>1.0000000000000001E-5</v>
      </c>
      <c r="E8" s="6">
        <v>2.0000000000000002E-5</v>
      </c>
      <c r="F8" s="6">
        <v>0.1</v>
      </c>
      <c r="G8" s="6">
        <v>9.5000000000000005E-5</v>
      </c>
      <c r="H8" s="7">
        <v>1.0999999999999999E-2</v>
      </c>
      <c r="I8" s="18" t="s">
        <v>70</v>
      </c>
    </row>
    <row r="9" spans="2:16" x14ac:dyDescent="0.25">
      <c r="B9" s="5" t="s">
        <v>14</v>
      </c>
      <c r="C9" s="6" t="s">
        <v>15</v>
      </c>
      <c r="D9" s="6">
        <v>4.0000000000000001E-3</v>
      </c>
      <c r="E9" s="6">
        <v>1.7000000000000001E-2</v>
      </c>
      <c r="F9" s="6">
        <v>10</v>
      </c>
      <c r="G9" s="6">
        <v>250</v>
      </c>
      <c r="H9" s="7"/>
      <c r="I9" s="18" t="s">
        <v>65</v>
      </c>
    </row>
    <row r="10" spans="2:16" x14ac:dyDescent="0.25">
      <c r="B10" s="5" t="s">
        <v>16</v>
      </c>
      <c r="C10" s="6" t="s">
        <v>17</v>
      </c>
      <c r="D10" s="6">
        <v>6.0000000000000001E-3</v>
      </c>
      <c r="E10" s="6">
        <v>2.1000000000000001E-2</v>
      </c>
      <c r="F10" s="6">
        <v>10</v>
      </c>
      <c r="G10" s="6">
        <v>37</v>
      </c>
      <c r="H10" s="7">
        <v>3700</v>
      </c>
      <c r="I10" s="18" t="s">
        <v>65</v>
      </c>
    </row>
    <row r="11" spans="2:16" x14ac:dyDescent="0.25">
      <c r="B11" s="5" t="s">
        <v>18</v>
      </c>
      <c r="C11" s="6" t="s">
        <v>19</v>
      </c>
      <c r="D11" s="8">
        <v>1E-4</v>
      </c>
      <c r="E11" s="8">
        <v>2.0000000000000001E-4</v>
      </c>
      <c r="F11" s="6">
        <v>4.6000000000000001E-4</v>
      </c>
      <c r="G11" s="6">
        <v>4.6000000000000001E-4</v>
      </c>
      <c r="H11" s="7">
        <v>4.4000000000000003E-3</v>
      </c>
      <c r="I11" s="18" t="s">
        <v>70</v>
      </c>
    </row>
    <row r="12" spans="2:16" x14ac:dyDescent="0.25">
      <c r="B12" s="5" t="s">
        <v>20</v>
      </c>
      <c r="C12" s="6" t="s">
        <v>21</v>
      </c>
      <c r="D12" s="8">
        <v>5.0000000000000002E-5</v>
      </c>
      <c r="E12" s="8">
        <v>1E-4</v>
      </c>
      <c r="F12" s="6">
        <v>0.1</v>
      </c>
      <c r="G12" s="6">
        <v>1E-3</v>
      </c>
      <c r="H12" s="7">
        <v>7.3000000000000001E-3</v>
      </c>
      <c r="I12" s="18" t="s">
        <v>70</v>
      </c>
    </row>
    <row r="13" spans="2:16" x14ac:dyDescent="0.25">
      <c r="B13" s="5" t="s">
        <v>22</v>
      </c>
      <c r="C13" s="6" t="s">
        <v>23</v>
      </c>
      <c r="D13" s="6">
        <v>0.02</v>
      </c>
      <c r="E13" s="6">
        <v>0.05</v>
      </c>
      <c r="F13" s="6">
        <v>0.1</v>
      </c>
      <c r="G13" s="14">
        <v>0.1</v>
      </c>
      <c r="H13" s="7"/>
      <c r="I13" s="18" t="s">
        <v>70</v>
      </c>
    </row>
    <row r="14" spans="2:16" x14ac:dyDescent="0.25">
      <c r="B14" s="5" t="s">
        <v>92</v>
      </c>
      <c r="C14" s="6" t="s">
        <v>93</v>
      </c>
      <c r="D14" s="45">
        <v>8.0000000000000002E-3</v>
      </c>
      <c r="E14" s="45">
        <v>2.9000000000000001E-2</v>
      </c>
      <c r="F14" s="6">
        <v>0.1</v>
      </c>
      <c r="G14" s="6">
        <v>0.2</v>
      </c>
      <c r="H14" s="7">
        <v>2.9</v>
      </c>
      <c r="I14" s="21" t="s">
        <v>70</v>
      </c>
    </row>
    <row r="15" spans="2:16" x14ac:dyDescent="0.25">
      <c r="B15" s="5" t="s">
        <v>26</v>
      </c>
      <c r="C15" s="6"/>
      <c r="D15" s="6">
        <v>0.1</v>
      </c>
      <c r="E15" s="6">
        <v>0.2</v>
      </c>
      <c r="F15" s="6">
        <v>0.1</v>
      </c>
      <c r="G15" s="14">
        <v>0.1</v>
      </c>
      <c r="H15" s="7"/>
      <c r="I15" s="18" t="s">
        <v>70</v>
      </c>
    </row>
    <row r="16" spans="2:16" x14ac:dyDescent="0.25">
      <c r="B16" s="5" t="s">
        <v>24</v>
      </c>
      <c r="C16" s="6" t="s">
        <v>25</v>
      </c>
      <c r="D16" s="8">
        <v>1E-4</v>
      </c>
      <c r="E16" s="8">
        <v>2.9999999999999997E-4</v>
      </c>
      <c r="F16" s="6">
        <v>0.1</v>
      </c>
      <c r="G16" s="8">
        <v>2.0000000000000001E-4</v>
      </c>
      <c r="H16" s="7"/>
      <c r="I16" s="21" t="s">
        <v>70</v>
      </c>
    </row>
    <row r="17" spans="2:16" x14ac:dyDescent="0.25">
      <c r="B17" s="5" t="s">
        <v>94</v>
      </c>
      <c r="C17" s="6"/>
      <c r="D17" s="46">
        <v>0.01</v>
      </c>
      <c r="E17" s="46">
        <v>0.02</v>
      </c>
      <c r="F17" s="6">
        <v>0.1</v>
      </c>
      <c r="G17" s="8">
        <v>0.1</v>
      </c>
      <c r="H17" s="9"/>
      <c r="I17" s="21" t="s">
        <v>70</v>
      </c>
      <c r="K17" t="s">
        <v>178</v>
      </c>
      <c r="L17">
        <v>0.02</v>
      </c>
      <c r="M17">
        <v>0.05</v>
      </c>
      <c r="N17" t="s">
        <v>180</v>
      </c>
      <c r="O17" t="s">
        <v>177</v>
      </c>
    </row>
    <row r="18" spans="2:16" x14ac:dyDescent="0.25">
      <c r="B18" s="5" t="s">
        <v>27</v>
      </c>
      <c r="C18" s="6" t="s">
        <v>28</v>
      </c>
      <c r="D18" s="6">
        <v>1E-4</v>
      </c>
      <c r="E18" s="6">
        <v>2.9999999999999997E-4</v>
      </c>
      <c r="F18" s="6">
        <v>3.0000000000000001E-5</v>
      </c>
      <c r="G18" s="6">
        <v>3.0000000000000001E-5</v>
      </c>
      <c r="H18" s="7">
        <v>4.4000000000000002E-4</v>
      </c>
      <c r="I18" s="21" t="s">
        <v>70</v>
      </c>
    </row>
    <row r="19" spans="2:16" x14ac:dyDescent="0.25">
      <c r="B19" s="5" t="s">
        <v>29</v>
      </c>
      <c r="C19" s="6" t="s">
        <v>30</v>
      </c>
      <c r="D19" s="6">
        <v>1E-3</v>
      </c>
      <c r="E19" s="6">
        <v>2E-3</v>
      </c>
      <c r="F19" s="6">
        <v>0.1</v>
      </c>
      <c r="G19" s="6">
        <v>1.7E-6</v>
      </c>
      <c r="H19" s="7">
        <v>1.7E-5</v>
      </c>
      <c r="I19" s="21" t="s">
        <v>70</v>
      </c>
    </row>
    <row r="20" spans="2:16" x14ac:dyDescent="0.25">
      <c r="B20" s="5" t="s">
        <v>31</v>
      </c>
      <c r="C20" s="6" t="s">
        <v>32</v>
      </c>
      <c r="D20" s="6">
        <v>0.02</v>
      </c>
      <c r="E20" s="6">
        <v>0.04</v>
      </c>
      <c r="F20" s="6">
        <v>0.1</v>
      </c>
      <c r="G20" s="6">
        <v>88</v>
      </c>
      <c r="H20" s="7">
        <v>410</v>
      </c>
      <c r="I20" s="21" t="s">
        <v>70</v>
      </c>
    </row>
    <row r="21" spans="2:16" x14ac:dyDescent="0.25">
      <c r="B21" s="5" t="s">
        <v>37</v>
      </c>
      <c r="C21" s="6" t="s">
        <v>38</v>
      </c>
      <c r="D21" s="6">
        <v>1E-4</v>
      </c>
      <c r="E21" s="6">
        <v>2.9999999999999997E-4</v>
      </c>
      <c r="F21" s="6">
        <v>0.1</v>
      </c>
      <c r="G21" s="6">
        <v>2.1999999999999999E-5</v>
      </c>
      <c r="H21" s="7">
        <v>1.9000000000000001E-4</v>
      </c>
      <c r="I21" s="21" t="s">
        <v>70</v>
      </c>
    </row>
    <row r="22" spans="2:16" x14ac:dyDescent="0.25">
      <c r="B22" s="5" t="s">
        <v>40</v>
      </c>
      <c r="C22" s="6" t="s">
        <v>41</v>
      </c>
      <c r="D22" s="49">
        <v>0.02</v>
      </c>
      <c r="E22" s="49">
        <v>0.05</v>
      </c>
      <c r="F22" s="6">
        <v>0.66</v>
      </c>
      <c r="G22" s="6">
        <v>0.66</v>
      </c>
      <c r="H22" s="7">
        <v>6.4</v>
      </c>
      <c r="I22" s="21" t="s">
        <v>70</v>
      </c>
      <c r="K22" t="s">
        <v>178</v>
      </c>
      <c r="L22">
        <v>0.01</v>
      </c>
      <c r="M22">
        <v>0.02</v>
      </c>
      <c r="N22" t="s">
        <v>179</v>
      </c>
      <c r="P22" t="s">
        <v>181</v>
      </c>
    </row>
    <row r="23" spans="2:16" x14ac:dyDescent="0.25">
      <c r="B23" s="5" t="s">
        <v>42</v>
      </c>
      <c r="C23" s="6" t="s">
        <v>43</v>
      </c>
      <c r="D23" s="6">
        <v>0.02</v>
      </c>
      <c r="E23" s="6">
        <v>0.04</v>
      </c>
      <c r="F23" s="6">
        <v>10</v>
      </c>
      <c r="G23" s="14">
        <v>91.9</v>
      </c>
      <c r="H23" s="7">
        <v>9190</v>
      </c>
      <c r="I23" s="18" t="s">
        <v>65</v>
      </c>
    </row>
    <row r="24" spans="2:16" x14ac:dyDescent="0.25">
      <c r="B24" s="5" t="s">
        <v>44</v>
      </c>
      <c r="C24" s="6" t="s">
        <v>45</v>
      </c>
      <c r="D24" s="47">
        <v>0.01</v>
      </c>
      <c r="E24" s="47">
        <v>0.02</v>
      </c>
      <c r="F24" s="6">
        <v>10</v>
      </c>
      <c r="G24" s="6">
        <v>21.7</v>
      </c>
      <c r="H24" s="7">
        <v>2170</v>
      </c>
      <c r="I24" s="21" t="s">
        <v>65</v>
      </c>
      <c r="K24" t="s">
        <v>178</v>
      </c>
      <c r="L24" s="46">
        <v>0.02</v>
      </c>
      <c r="M24" s="46">
        <v>0.04</v>
      </c>
      <c r="N24" t="s">
        <v>179</v>
      </c>
      <c r="P24" t="s">
        <v>184</v>
      </c>
    </row>
    <row r="25" spans="2:16" x14ac:dyDescent="0.25">
      <c r="B25" s="5" t="s">
        <v>47</v>
      </c>
      <c r="C25" s="6" t="s">
        <v>48</v>
      </c>
      <c r="D25" s="16">
        <v>0.02</v>
      </c>
      <c r="E25" s="16">
        <v>0.05</v>
      </c>
      <c r="F25" s="6">
        <v>10</v>
      </c>
      <c r="G25" s="14">
        <v>16.600000000000001</v>
      </c>
      <c r="H25" s="7">
        <v>1660</v>
      </c>
      <c r="I25" s="21" t="s">
        <v>65</v>
      </c>
      <c r="K25" t="s">
        <v>178</v>
      </c>
      <c r="L25" s="6">
        <v>0.02</v>
      </c>
      <c r="M25" s="6">
        <v>0.04</v>
      </c>
      <c r="N25" t="s">
        <v>179</v>
      </c>
    </row>
    <row r="26" spans="2:16" x14ac:dyDescent="0.25">
      <c r="B26" s="5" t="s">
        <v>34</v>
      </c>
      <c r="C26" s="6"/>
      <c r="D26" s="6">
        <v>0.02</v>
      </c>
      <c r="E26" s="6">
        <v>0.05</v>
      </c>
      <c r="F26" s="6">
        <v>10</v>
      </c>
      <c r="G26" s="6">
        <v>10</v>
      </c>
      <c r="H26" s="7"/>
      <c r="I26" s="21" t="s">
        <v>65</v>
      </c>
    </row>
    <row r="27" spans="2:16" x14ac:dyDescent="0.25">
      <c r="B27" s="5" t="s">
        <v>95</v>
      </c>
      <c r="C27" s="6" t="s">
        <v>96</v>
      </c>
      <c r="D27" s="6">
        <v>2E-3</v>
      </c>
      <c r="E27" s="6">
        <v>8.9999999999999993E-3</v>
      </c>
      <c r="F27" s="6">
        <v>0.1</v>
      </c>
      <c r="G27" s="14">
        <v>6.3E-2</v>
      </c>
      <c r="H27" s="7">
        <v>2.1</v>
      </c>
      <c r="I27" s="21" t="s">
        <v>70</v>
      </c>
    </row>
    <row r="28" spans="2:16" x14ac:dyDescent="0.25">
      <c r="B28" s="5" t="s">
        <v>36</v>
      </c>
      <c r="C28" s="6"/>
      <c r="D28" s="45">
        <v>0.01</v>
      </c>
      <c r="E28" s="45">
        <v>0.02</v>
      </c>
      <c r="F28" s="6">
        <v>10</v>
      </c>
      <c r="G28" s="8">
        <v>10</v>
      </c>
      <c r="H28" s="7"/>
      <c r="I28" s="21" t="s">
        <v>65</v>
      </c>
    </row>
    <row r="29" spans="2:16" x14ac:dyDescent="0.25">
      <c r="B29" s="5" t="s">
        <v>57</v>
      </c>
      <c r="C29" s="6" t="s">
        <v>58</v>
      </c>
      <c r="D29">
        <v>0.02</v>
      </c>
      <c r="E29">
        <v>0.05</v>
      </c>
      <c r="F29" s="6">
        <v>0.1</v>
      </c>
      <c r="G29" s="14">
        <v>0.1</v>
      </c>
      <c r="H29" s="7"/>
      <c r="I29" s="18" t="s">
        <v>70</v>
      </c>
      <c r="K29" t="s">
        <v>178</v>
      </c>
      <c r="L29">
        <v>0.01</v>
      </c>
      <c r="M29">
        <v>0.02</v>
      </c>
      <c r="N29" t="s">
        <v>179</v>
      </c>
      <c r="P29" t="s">
        <v>183</v>
      </c>
    </row>
    <row r="30" spans="2:16" x14ac:dyDescent="0.25">
      <c r="B30" s="5" t="s">
        <v>97</v>
      </c>
      <c r="C30" s="6" t="s">
        <v>98</v>
      </c>
      <c r="D30" s="6">
        <v>0.01</v>
      </c>
      <c r="E30" s="6">
        <v>0.02</v>
      </c>
      <c r="F30" s="6">
        <v>0.1</v>
      </c>
      <c r="G30" s="6">
        <v>0.1</v>
      </c>
      <c r="H30" s="7"/>
      <c r="I30" s="18" t="s">
        <v>70</v>
      </c>
    </row>
    <row r="31" spans="2:16" x14ac:dyDescent="0.25">
      <c r="B31" s="5" t="s">
        <v>49</v>
      </c>
      <c r="C31" s="6" t="s">
        <v>50</v>
      </c>
      <c r="D31" s="6">
        <v>0.02</v>
      </c>
      <c r="E31" s="6">
        <v>0.04</v>
      </c>
      <c r="F31" s="6">
        <v>0.1</v>
      </c>
      <c r="G31" s="6">
        <v>0.1</v>
      </c>
      <c r="H31" s="7"/>
      <c r="I31" s="18" t="s">
        <v>70</v>
      </c>
    </row>
    <row r="32" spans="2:16" x14ac:dyDescent="0.25">
      <c r="B32" s="5" t="s">
        <v>52</v>
      </c>
      <c r="C32" s="6"/>
      <c r="D32" s="6">
        <v>0.01</v>
      </c>
      <c r="E32" s="6">
        <v>0.02</v>
      </c>
      <c r="F32" s="6">
        <v>10</v>
      </c>
      <c r="G32" s="6">
        <v>10</v>
      </c>
      <c r="H32" s="7"/>
      <c r="I32" s="18" t="s">
        <v>65</v>
      </c>
    </row>
    <row r="33" spans="2:9" x14ac:dyDescent="0.25">
      <c r="B33" s="5" t="s">
        <v>53</v>
      </c>
      <c r="C33" s="6"/>
      <c r="D33" s="6">
        <v>0.02</v>
      </c>
      <c r="E33" s="6">
        <v>0.05</v>
      </c>
      <c r="F33" s="6">
        <v>10</v>
      </c>
      <c r="G33" s="6">
        <v>10</v>
      </c>
      <c r="H33" s="7"/>
      <c r="I33" s="18" t="s">
        <v>65</v>
      </c>
    </row>
    <row r="34" spans="2:9" x14ac:dyDescent="0.25">
      <c r="B34" s="5" t="s">
        <v>51</v>
      </c>
      <c r="C34" s="6" t="s">
        <v>71</v>
      </c>
      <c r="D34" s="8">
        <v>1.0000000000000001E-5</v>
      </c>
      <c r="E34" s="8">
        <v>2.0000000000000002E-5</v>
      </c>
      <c r="F34" s="6">
        <v>0.1</v>
      </c>
      <c r="G34" s="14">
        <v>1.5999999999999999E-5</v>
      </c>
      <c r="H34" s="7"/>
      <c r="I34" s="21" t="s">
        <v>70</v>
      </c>
    </row>
    <row r="35" spans="2:9" x14ac:dyDescent="0.25">
      <c r="B35" s="5"/>
      <c r="C35" s="6"/>
      <c r="D35" s="6"/>
      <c r="E35" s="6"/>
      <c r="G35" s="6"/>
      <c r="H35" s="7"/>
      <c r="I35" s="18"/>
    </row>
    <row r="36" spans="2:9" x14ac:dyDescent="0.25">
      <c r="B36" s="5"/>
      <c r="C36" s="6"/>
      <c r="D36" s="6"/>
      <c r="E36" s="6"/>
      <c r="G36" s="6"/>
      <c r="H36" s="7"/>
      <c r="I36" s="18"/>
    </row>
    <row r="37" spans="2:9" x14ac:dyDescent="0.25">
      <c r="B37" s="5"/>
      <c r="C37" s="6"/>
      <c r="D37" s="6"/>
      <c r="E37" s="6"/>
      <c r="G37" s="6"/>
      <c r="H37" s="7"/>
      <c r="I37" s="18"/>
    </row>
    <row r="38" spans="2:9" x14ac:dyDescent="0.25">
      <c r="B38" s="5"/>
      <c r="C38" s="6"/>
      <c r="D38" s="8"/>
      <c r="E38" s="6"/>
      <c r="G38" s="6"/>
      <c r="H38" s="7"/>
      <c r="I38" s="18"/>
    </row>
    <row r="39" spans="2:9" x14ac:dyDescent="0.25">
      <c r="B39" s="5"/>
      <c r="C39" s="6"/>
      <c r="D39" s="6"/>
      <c r="E39" s="6"/>
      <c r="G39" s="6"/>
      <c r="H39" s="7"/>
      <c r="I39" s="18"/>
    </row>
    <row r="40" spans="2:9" x14ac:dyDescent="0.25">
      <c r="B40" s="5"/>
      <c r="C40" s="24"/>
      <c r="D40" s="8"/>
      <c r="E40" s="8"/>
      <c r="G40" s="8"/>
      <c r="H40" s="7"/>
      <c r="I40" s="18"/>
    </row>
    <row r="41" spans="2:9" x14ac:dyDescent="0.25">
      <c r="B41" s="5"/>
      <c r="C41" s="6"/>
      <c r="D41" s="6"/>
      <c r="E41" s="6"/>
      <c r="G41" s="6"/>
      <c r="H41" s="7"/>
      <c r="I41" s="18"/>
    </row>
    <row r="42" spans="2:9" x14ac:dyDescent="0.25">
      <c r="B42" s="5"/>
      <c r="C42" s="6"/>
      <c r="D42" s="6"/>
      <c r="E42" s="6"/>
      <c r="G42" s="6"/>
      <c r="H42" s="7"/>
      <c r="I42" s="18"/>
    </row>
    <row r="43" spans="2:9" x14ac:dyDescent="0.25">
      <c r="B43" s="5"/>
      <c r="C43" s="6"/>
      <c r="D43" s="6"/>
      <c r="E43" s="6"/>
      <c r="G43" s="14"/>
      <c r="H43" s="7"/>
      <c r="I43" s="18"/>
    </row>
    <row r="44" spans="2:9" x14ac:dyDescent="0.25">
      <c r="B44" s="5"/>
      <c r="C44" s="6"/>
      <c r="D44" s="6"/>
      <c r="E44" s="6"/>
      <c r="G44" s="14"/>
      <c r="H44" s="7"/>
      <c r="I44" s="18"/>
    </row>
    <row r="45" spans="2:9" x14ac:dyDescent="0.25">
      <c r="B45" s="5"/>
      <c r="C45" s="6"/>
      <c r="D45" s="6"/>
      <c r="E45" s="6"/>
      <c r="G45" s="14"/>
      <c r="H45" s="7"/>
      <c r="I45" s="18"/>
    </row>
    <row r="46" spans="2:9" x14ac:dyDescent="0.25">
      <c r="B46" s="17"/>
      <c r="C46" s="6"/>
      <c r="D46" s="6"/>
      <c r="E46" s="6"/>
      <c r="G46" s="14"/>
      <c r="H46" s="7"/>
      <c r="I46" s="18"/>
    </row>
    <row r="47" spans="2:9" x14ac:dyDescent="0.25">
      <c r="B47" s="5"/>
      <c r="C47" s="6"/>
      <c r="D47" s="6"/>
      <c r="E47" s="6"/>
      <c r="G47" s="14"/>
      <c r="H47" s="7"/>
      <c r="I47" s="18"/>
    </row>
    <row r="48" spans="2:9" x14ac:dyDescent="0.25">
      <c r="B48" s="5"/>
      <c r="C48" s="6"/>
      <c r="D48" s="6"/>
      <c r="E48" s="6"/>
      <c r="G48" s="14"/>
      <c r="H48" s="7"/>
      <c r="I48" s="18"/>
    </row>
    <row r="49" spans="2:9" x14ac:dyDescent="0.25">
      <c r="B49" s="5"/>
      <c r="C49" s="6"/>
      <c r="D49" s="6"/>
      <c r="E49" s="6"/>
      <c r="G49" s="14"/>
      <c r="H49" s="7"/>
      <c r="I49" s="18"/>
    </row>
    <row r="50" spans="2:9" x14ac:dyDescent="0.25">
      <c r="B50" s="10"/>
      <c r="C50" s="11"/>
      <c r="D50" s="12"/>
      <c r="E50" s="12"/>
      <c r="G50" s="15"/>
      <c r="H50" s="13"/>
      <c r="I50" s="18"/>
    </row>
  </sheetData>
  <conditionalFormatting sqref="F3:F34">
    <cfRule type="expression" dxfId="15" priority="1">
      <formula>$F3=$E3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zoomScale="130" zoomScaleNormal="130" workbookViewId="0">
      <selection activeCell="C8" sqref="C8"/>
    </sheetView>
  </sheetViews>
  <sheetFormatPr defaultRowHeight="15" x14ac:dyDescent="0.25"/>
  <cols>
    <col min="1" max="1" width="24.85546875" bestFit="1" customWidth="1"/>
    <col min="3" max="3" width="43.85546875" bestFit="1" customWidth="1"/>
    <col min="5" max="5" width="24.85546875" bestFit="1" customWidth="1"/>
    <col min="6" max="6" width="2.140625" customWidth="1"/>
    <col min="7" max="7" width="43.85546875" bestFit="1" customWidth="1"/>
    <col min="10" max="10" width="14.7109375" customWidth="1"/>
  </cols>
  <sheetData>
    <row r="1" spans="1:11" ht="15.75" thickBot="1" x14ac:dyDescent="0.3"/>
    <row r="2" spans="1:11" x14ac:dyDescent="0.25">
      <c r="A2" s="1" t="s">
        <v>99</v>
      </c>
      <c r="C2" s="22" t="s">
        <v>100</v>
      </c>
      <c r="E2" s="31" t="s">
        <v>101</v>
      </c>
      <c r="F2" s="32"/>
      <c r="G2" s="33" t="s">
        <v>102</v>
      </c>
      <c r="J2" s="34" t="s">
        <v>103</v>
      </c>
    </row>
    <row r="3" spans="1:11" x14ac:dyDescent="0.25">
      <c r="A3" s="5" t="s">
        <v>6</v>
      </c>
      <c r="C3" s="23"/>
      <c r="E3" s="35" t="s">
        <v>6</v>
      </c>
      <c r="F3" s="36"/>
      <c r="G3" s="37" t="s">
        <v>11</v>
      </c>
      <c r="J3" s="1" t="s">
        <v>104</v>
      </c>
      <c r="K3" t="s">
        <v>105</v>
      </c>
    </row>
    <row r="4" spans="1:11" x14ac:dyDescent="0.25">
      <c r="A4" t="s">
        <v>90</v>
      </c>
      <c r="C4" s="55" t="s">
        <v>14</v>
      </c>
      <c r="E4" s="38" t="s">
        <v>8</v>
      </c>
      <c r="F4" s="39"/>
      <c r="G4" s="37" t="s">
        <v>14</v>
      </c>
      <c r="K4" t="s">
        <v>106</v>
      </c>
    </row>
    <row r="5" spans="1:11" x14ac:dyDescent="0.25">
      <c r="A5" t="s">
        <v>31</v>
      </c>
      <c r="C5" s="55" t="s">
        <v>16</v>
      </c>
      <c r="E5" s="35" t="s">
        <v>66</v>
      </c>
      <c r="F5" s="36"/>
      <c r="G5" s="37" t="s">
        <v>16</v>
      </c>
      <c r="J5" s="1" t="s">
        <v>107</v>
      </c>
      <c r="K5" t="s">
        <v>108</v>
      </c>
    </row>
    <row r="6" spans="1:11" x14ac:dyDescent="0.25">
      <c r="C6" s="23"/>
      <c r="E6" s="35" t="s">
        <v>67</v>
      </c>
      <c r="F6" s="36"/>
      <c r="G6" s="40" t="s">
        <v>22</v>
      </c>
      <c r="J6" t="s">
        <v>109</v>
      </c>
      <c r="K6" t="s">
        <v>110</v>
      </c>
    </row>
    <row r="7" spans="1:11" x14ac:dyDescent="0.25">
      <c r="A7" t="s">
        <v>111</v>
      </c>
      <c r="C7" s="23"/>
      <c r="E7" s="38" t="s">
        <v>33</v>
      </c>
      <c r="F7" s="39"/>
      <c r="G7" s="40" t="s">
        <v>26</v>
      </c>
    </row>
    <row r="8" spans="1:11" x14ac:dyDescent="0.25">
      <c r="C8" s="55" t="s">
        <v>34</v>
      </c>
      <c r="E8" s="38" t="s">
        <v>46</v>
      </c>
      <c r="F8" s="39"/>
      <c r="G8" s="37" t="s">
        <v>34</v>
      </c>
    </row>
    <row r="9" spans="1:11" x14ac:dyDescent="0.25">
      <c r="C9" s="23" t="s">
        <v>36</v>
      </c>
      <c r="E9" s="38" t="s">
        <v>35</v>
      </c>
      <c r="F9" s="39"/>
      <c r="G9" s="37" t="s">
        <v>36</v>
      </c>
    </row>
    <row r="10" spans="1:11" x14ac:dyDescent="0.25">
      <c r="C10" s="23"/>
      <c r="E10" s="38" t="s">
        <v>68</v>
      </c>
      <c r="F10" s="39"/>
      <c r="G10" s="37" t="s">
        <v>39</v>
      </c>
    </row>
    <row r="11" spans="1:11" x14ac:dyDescent="0.25">
      <c r="C11" s="23" t="s">
        <v>42</v>
      </c>
      <c r="E11" s="38"/>
      <c r="F11" s="39"/>
      <c r="G11" s="37" t="s">
        <v>42</v>
      </c>
    </row>
    <row r="12" spans="1:11" x14ac:dyDescent="0.25">
      <c r="B12" t="s">
        <v>212</v>
      </c>
      <c r="C12" s="22" t="s">
        <v>213</v>
      </c>
      <c r="E12" s="38"/>
      <c r="F12" s="39"/>
      <c r="G12" s="37" t="s">
        <v>52</v>
      </c>
    </row>
    <row r="13" spans="1:11" x14ac:dyDescent="0.25">
      <c r="B13" t="s">
        <v>212</v>
      </c>
      <c r="C13" s="54" t="s">
        <v>53</v>
      </c>
      <c r="E13" s="38"/>
      <c r="F13" s="39"/>
      <c r="G13" s="37" t="s">
        <v>53</v>
      </c>
    </row>
    <row r="14" spans="1:11" x14ac:dyDescent="0.25">
      <c r="C14" s="55" t="s">
        <v>44</v>
      </c>
      <c r="E14" s="38"/>
      <c r="F14" s="39"/>
      <c r="G14" s="37" t="s">
        <v>44</v>
      </c>
    </row>
    <row r="15" spans="1:11" x14ac:dyDescent="0.25">
      <c r="C15" s="55" t="s">
        <v>47</v>
      </c>
      <c r="E15" s="38"/>
      <c r="F15" s="39"/>
      <c r="G15" s="37" t="s">
        <v>47</v>
      </c>
    </row>
    <row r="16" spans="1:11" x14ac:dyDescent="0.25">
      <c r="C16" s="23"/>
      <c r="E16" s="38"/>
      <c r="F16" s="39"/>
      <c r="G16" s="37" t="s">
        <v>54</v>
      </c>
    </row>
    <row r="17" spans="2:7" x14ac:dyDescent="0.25">
      <c r="C17" s="23"/>
      <c r="E17" s="38"/>
      <c r="F17" s="39"/>
      <c r="G17" s="37" t="s">
        <v>55</v>
      </c>
    </row>
    <row r="18" spans="2:7" ht="15.75" thickBot="1" x14ac:dyDescent="0.3">
      <c r="C18" s="23"/>
      <c r="E18" s="41"/>
      <c r="F18" s="42"/>
      <c r="G18" s="43" t="s">
        <v>56</v>
      </c>
    </row>
    <row r="19" spans="2:7" x14ac:dyDescent="0.25">
      <c r="B19" t="s">
        <v>212</v>
      </c>
      <c r="C19" s="22" t="s">
        <v>88</v>
      </c>
      <c r="E19" s="39"/>
      <c r="F19" s="39"/>
      <c r="G19" s="39"/>
    </row>
    <row r="22" spans="2:7" x14ac:dyDescent="0.25">
      <c r="B22" t="s">
        <v>214</v>
      </c>
      <c r="C22" t="s">
        <v>215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M5" sqref="M5"/>
    </sheetView>
  </sheetViews>
  <sheetFormatPr defaultRowHeight="15" x14ac:dyDescent="0.25"/>
  <sheetData>
    <row r="1" spans="1:13" x14ac:dyDescent="0.25">
      <c r="A1" s="50" t="s">
        <v>78</v>
      </c>
      <c r="B1" t="s">
        <v>191</v>
      </c>
    </row>
    <row r="2" spans="1:13" x14ac:dyDescent="0.25">
      <c r="A2" s="51" t="s">
        <v>72</v>
      </c>
      <c r="B2" t="s">
        <v>187</v>
      </c>
    </row>
    <row r="3" spans="1:13" x14ac:dyDescent="0.25">
      <c r="A3" s="28" t="s">
        <v>77</v>
      </c>
      <c r="B3" t="s">
        <v>188</v>
      </c>
    </row>
    <row r="4" spans="1:13" x14ac:dyDescent="0.25">
      <c r="A4" s="25" t="s">
        <v>73</v>
      </c>
      <c r="B4" t="s">
        <v>189</v>
      </c>
      <c r="M4" t="s">
        <v>200</v>
      </c>
    </row>
    <row r="5" spans="1:13" x14ac:dyDescent="0.25">
      <c r="A5" s="26" t="s">
        <v>69</v>
      </c>
      <c r="B5" t="s">
        <v>190</v>
      </c>
    </row>
    <row r="11" spans="1:13" x14ac:dyDescent="0.25">
      <c r="A11" s="30" t="s">
        <v>79</v>
      </c>
    </row>
    <row r="12" spans="1:13" x14ac:dyDescent="0.25">
      <c r="A12" t="s">
        <v>80</v>
      </c>
    </row>
    <row r="13" spans="1:13" x14ac:dyDescent="0.25">
      <c r="A13" t="s">
        <v>81</v>
      </c>
    </row>
    <row r="14" spans="1:13" x14ac:dyDescent="0.25">
      <c r="A14" t="s">
        <v>82</v>
      </c>
    </row>
    <row r="15" spans="1:13" x14ac:dyDescent="0.25">
      <c r="A15" t="s">
        <v>83</v>
      </c>
    </row>
    <row r="16" spans="1:13" x14ac:dyDescent="0.25">
      <c r="A16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workbookViewId="0">
      <selection activeCell="A13" sqref="A13"/>
    </sheetView>
  </sheetViews>
  <sheetFormatPr defaultRowHeight="15" x14ac:dyDescent="0.25"/>
  <cols>
    <col min="1" max="1" width="88" customWidth="1"/>
  </cols>
  <sheetData>
    <row r="1" spans="1:2" x14ac:dyDescent="0.25">
      <c r="A1" s="1" t="s">
        <v>192</v>
      </c>
      <c r="B1" s="1" t="s">
        <v>193</v>
      </c>
    </row>
    <row r="2" spans="1:2" x14ac:dyDescent="0.25">
      <c r="A2" t="s">
        <v>194</v>
      </c>
      <c r="B2" t="s">
        <v>195</v>
      </c>
    </row>
    <row r="3" spans="1:2" x14ac:dyDescent="0.25">
      <c r="A3" s="52" t="s">
        <v>196</v>
      </c>
      <c r="B3" t="s">
        <v>197</v>
      </c>
    </row>
    <row r="4" spans="1:2" x14ac:dyDescent="0.25">
      <c r="A4" s="52" t="s">
        <v>198</v>
      </c>
      <c r="B4" s="53" t="s">
        <v>199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4"/>
  <sheetViews>
    <sheetView topLeftCell="A118" workbookViewId="0">
      <selection activeCell="C1" sqref="C1"/>
    </sheetView>
  </sheetViews>
  <sheetFormatPr defaultRowHeight="15" x14ac:dyDescent="0.25"/>
  <cols>
    <col min="1" max="1" width="47.85546875" bestFit="1" customWidth="1"/>
    <col min="2" max="2" width="11.42578125" bestFit="1" customWidth="1"/>
    <col min="3" max="3" width="31.140625" bestFit="1" customWidth="1"/>
    <col min="4" max="4" width="10.7109375" customWidth="1"/>
    <col min="5" max="5" width="20.42578125" bestFit="1" customWidth="1"/>
    <col min="6" max="6" width="12.140625" bestFit="1" customWidth="1"/>
    <col min="7" max="7" width="9.5703125" bestFit="1" customWidth="1"/>
    <col min="8" max="8" width="17.7109375" bestFit="1" customWidth="1"/>
    <col min="9" max="9" width="9.28515625" bestFit="1" customWidth="1"/>
  </cols>
  <sheetData>
    <row r="1" spans="1:9" x14ac:dyDescent="0.25">
      <c r="A1" s="29" t="s">
        <v>112</v>
      </c>
      <c r="B1" s="29" t="s">
        <v>113</v>
      </c>
      <c r="C1" s="29" t="s">
        <v>114</v>
      </c>
      <c r="D1" s="29" t="s">
        <v>115</v>
      </c>
      <c r="E1" s="29" t="s">
        <v>116</v>
      </c>
      <c r="F1" s="29" t="s">
        <v>117</v>
      </c>
      <c r="G1" s="29" t="s">
        <v>118</v>
      </c>
      <c r="H1" s="29" t="s">
        <v>119</v>
      </c>
      <c r="I1" s="29" t="s">
        <v>120</v>
      </c>
    </row>
    <row r="2" spans="1:9" x14ac:dyDescent="0.25">
      <c r="A2" t="s">
        <v>121</v>
      </c>
      <c r="B2" t="s">
        <v>93</v>
      </c>
      <c r="C2" t="s">
        <v>92</v>
      </c>
      <c r="D2" s="44">
        <v>43894</v>
      </c>
      <c r="E2" t="s">
        <v>122</v>
      </c>
      <c r="F2" t="s">
        <v>123</v>
      </c>
      <c r="G2" t="s">
        <v>76</v>
      </c>
      <c r="H2">
        <v>2.9000000000000001E-2</v>
      </c>
      <c r="I2">
        <v>2.9000000000000001E-2</v>
      </c>
    </row>
    <row r="3" spans="1:9" x14ac:dyDescent="0.25">
      <c r="A3" t="s">
        <v>124</v>
      </c>
      <c r="B3" t="s">
        <v>19</v>
      </c>
      <c r="C3" t="s">
        <v>18</v>
      </c>
      <c r="D3" s="44">
        <v>43921</v>
      </c>
      <c r="E3" t="s">
        <v>122</v>
      </c>
      <c r="F3" t="s">
        <v>125</v>
      </c>
      <c r="G3" t="s">
        <v>76</v>
      </c>
      <c r="H3">
        <v>2.0000000000000001E-4</v>
      </c>
      <c r="I3">
        <v>2.0000000000000001E-4</v>
      </c>
    </row>
    <row r="4" spans="1:9" x14ac:dyDescent="0.25">
      <c r="A4" t="s">
        <v>124</v>
      </c>
      <c r="B4" t="s">
        <v>45</v>
      </c>
      <c r="C4" t="s">
        <v>44</v>
      </c>
      <c r="D4" s="44">
        <v>43921</v>
      </c>
      <c r="E4" t="s">
        <v>122</v>
      </c>
      <c r="F4" t="s">
        <v>125</v>
      </c>
      <c r="G4" t="s">
        <v>76</v>
      </c>
      <c r="H4">
        <v>0.04</v>
      </c>
      <c r="I4">
        <v>0.04</v>
      </c>
    </row>
    <row r="5" spans="1:9" x14ac:dyDescent="0.25">
      <c r="A5" t="s">
        <v>126</v>
      </c>
      <c r="B5" t="s">
        <v>19</v>
      </c>
      <c r="C5" t="s">
        <v>18</v>
      </c>
      <c r="D5" s="44">
        <v>43950</v>
      </c>
      <c r="E5" t="s">
        <v>122</v>
      </c>
      <c r="F5" t="s">
        <v>127</v>
      </c>
      <c r="G5" t="s">
        <v>76</v>
      </c>
      <c r="H5">
        <v>2.0000000000000001E-4</v>
      </c>
      <c r="I5">
        <v>2.0000000000000001E-4</v>
      </c>
    </row>
    <row r="6" spans="1:9" x14ac:dyDescent="0.25">
      <c r="A6" t="s">
        <v>126</v>
      </c>
      <c r="B6" t="s">
        <v>21</v>
      </c>
      <c r="C6" t="s">
        <v>20</v>
      </c>
      <c r="D6" s="44">
        <v>43950</v>
      </c>
      <c r="E6" t="s">
        <v>122</v>
      </c>
      <c r="F6" t="s">
        <v>127</v>
      </c>
      <c r="H6">
        <v>1.6000000000000001E-4</v>
      </c>
    </row>
    <row r="7" spans="1:9" x14ac:dyDescent="0.25">
      <c r="A7" t="s">
        <v>126</v>
      </c>
      <c r="B7" t="s">
        <v>128</v>
      </c>
      <c r="C7" t="s">
        <v>51</v>
      </c>
      <c r="D7" s="44">
        <v>43950</v>
      </c>
      <c r="E7" t="s">
        <v>122</v>
      </c>
      <c r="F7" t="s">
        <v>127</v>
      </c>
      <c r="G7" t="s">
        <v>76</v>
      </c>
      <c r="H7">
        <v>2.0000000000000002E-5</v>
      </c>
      <c r="I7">
        <v>2.0000000000000002E-5</v>
      </c>
    </row>
    <row r="8" spans="1:9" x14ac:dyDescent="0.25">
      <c r="A8" t="s">
        <v>129</v>
      </c>
      <c r="B8" t="s">
        <v>41</v>
      </c>
      <c r="C8" t="s">
        <v>40</v>
      </c>
      <c r="D8" s="44">
        <v>44005</v>
      </c>
      <c r="E8" t="s">
        <v>122</v>
      </c>
      <c r="F8" t="s">
        <v>130</v>
      </c>
      <c r="G8" t="s">
        <v>76</v>
      </c>
      <c r="H8">
        <v>0.05</v>
      </c>
      <c r="I8">
        <v>0.05</v>
      </c>
    </row>
    <row r="9" spans="1:9" x14ac:dyDescent="0.25">
      <c r="A9" t="s">
        <v>131</v>
      </c>
      <c r="C9" t="s">
        <v>26</v>
      </c>
      <c r="D9" s="44">
        <v>44033</v>
      </c>
      <c r="E9" t="s">
        <v>122</v>
      </c>
      <c r="F9" t="s">
        <v>132</v>
      </c>
      <c r="G9" t="s">
        <v>76</v>
      </c>
      <c r="H9">
        <v>0.2</v>
      </c>
      <c r="I9">
        <v>0.2</v>
      </c>
    </row>
    <row r="10" spans="1:9" x14ac:dyDescent="0.25">
      <c r="A10" t="s">
        <v>131</v>
      </c>
      <c r="B10" t="s">
        <v>32</v>
      </c>
      <c r="C10" t="s">
        <v>31</v>
      </c>
      <c r="D10" s="44">
        <v>44033</v>
      </c>
      <c r="E10" t="s">
        <v>122</v>
      </c>
      <c r="F10" t="s">
        <v>132</v>
      </c>
      <c r="G10" t="s">
        <v>76</v>
      </c>
      <c r="H10">
        <v>0.04</v>
      </c>
      <c r="I10">
        <v>0.04</v>
      </c>
    </row>
    <row r="11" spans="1:9" x14ac:dyDescent="0.25">
      <c r="A11" t="s">
        <v>131</v>
      </c>
      <c r="B11" t="s">
        <v>41</v>
      </c>
      <c r="C11" t="s">
        <v>40</v>
      </c>
      <c r="D11" s="44">
        <v>44033</v>
      </c>
      <c r="E11" t="s">
        <v>122</v>
      </c>
      <c r="F11" t="s">
        <v>132</v>
      </c>
      <c r="H11">
        <v>0.125</v>
      </c>
    </row>
    <row r="12" spans="1:9" x14ac:dyDescent="0.25">
      <c r="A12" t="s">
        <v>121</v>
      </c>
      <c r="B12" t="s">
        <v>13</v>
      </c>
      <c r="C12" t="s">
        <v>12</v>
      </c>
      <c r="D12" s="44">
        <v>43894</v>
      </c>
      <c r="E12" t="s">
        <v>133</v>
      </c>
      <c r="F12" t="s">
        <v>134</v>
      </c>
      <c r="H12">
        <v>2.2000000000000001E-4</v>
      </c>
    </row>
    <row r="13" spans="1:9" x14ac:dyDescent="0.25">
      <c r="A13" t="s">
        <v>121</v>
      </c>
      <c r="B13" t="s">
        <v>15</v>
      </c>
      <c r="C13" t="s">
        <v>14</v>
      </c>
      <c r="D13" s="44">
        <v>43894</v>
      </c>
      <c r="E13" t="s">
        <v>133</v>
      </c>
      <c r="F13" t="s">
        <v>134</v>
      </c>
      <c r="H13">
        <v>0.152</v>
      </c>
    </row>
    <row r="14" spans="1:9" x14ac:dyDescent="0.25">
      <c r="A14" t="s">
        <v>121</v>
      </c>
      <c r="B14" t="s">
        <v>17</v>
      </c>
      <c r="C14" t="s">
        <v>16</v>
      </c>
      <c r="D14" s="44">
        <v>43894</v>
      </c>
      <c r="E14" t="s">
        <v>133</v>
      </c>
      <c r="F14" t="s">
        <v>134</v>
      </c>
      <c r="H14">
        <v>6.3E-2</v>
      </c>
    </row>
    <row r="15" spans="1:9" x14ac:dyDescent="0.25">
      <c r="A15" t="s">
        <v>121</v>
      </c>
      <c r="B15" t="s">
        <v>23</v>
      </c>
      <c r="C15" t="s">
        <v>94</v>
      </c>
      <c r="D15" s="44">
        <v>43894</v>
      </c>
      <c r="E15" t="s">
        <v>133</v>
      </c>
      <c r="F15" t="s">
        <v>134</v>
      </c>
      <c r="H15">
        <v>0.18</v>
      </c>
    </row>
    <row r="16" spans="1:9" x14ac:dyDescent="0.25">
      <c r="A16" t="s">
        <v>121</v>
      </c>
      <c r="B16" t="s">
        <v>28</v>
      </c>
      <c r="C16" t="s">
        <v>27</v>
      </c>
      <c r="D16" s="44">
        <v>43894</v>
      </c>
      <c r="E16" t="s">
        <v>133</v>
      </c>
      <c r="F16" t="s">
        <v>134</v>
      </c>
      <c r="H16">
        <v>4.7999999999999996E-4</v>
      </c>
    </row>
    <row r="17" spans="1:9" x14ac:dyDescent="0.25">
      <c r="A17" t="s">
        <v>121</v>
      </c>
      <c r="B17" t="s">
        <v>43</v>
      </c>
      <c r="C17" t="s">
        <v>42</v>
      </c>
      <c r="D17" s="44">
        <v>43894</v>
      </c>
      <c r="E17" t="s">
        <v>133</v>
      </c>
      <c r="F17" t="s">
        <v>134</v>
      </c>
      <c r="H17">
        <v>6.6000000000000003E-2</v>
      </c>
    </row>
    <row r="18" spans="1:9" x14ac:dyDescent="0.25">
      <c r="A18" t="s">
        <v>121</v>
      </c>
      <c r="B18" t="s">
        <v>45</v>
      </c>
      <c r="C18" t="s">
        <v>44</v>
      </c>
      <c r="D18" s="44">
        <v>43894</v>
      </c>
      <c r="E18" t="s">
        <v>133</v>
      </c>
      <c r="F18" t="s">
        <v>134</v>
      </c>
      <c r="G18" t="s">
        <v>76</v>
      </c>
      <c r="H18">
        <v>0.04</v>
      </c>
      <c r="I18">
        <v>0.04</v>
      </c>
    </row>
    <row r="19" spans="1:9" x14ac:dyDescent="0.25">
      <c r="A19" t="s">
        <v>121</v>
      </c>
      <c r="B19" t="s">
        <v>128</v>
      </c>
      <c r="C19" t="s">
        <v>51</v>
      </c>
      <c r="D19" s="44">
        <v>43894</v>
      </c>
      <c r="E19" t="s">
        <v>133</v>
      </c>
      <c r="F19" t="s">
        <v>134</v>
      </c>
      <c r="H19">
        <v>2.9999999999999997E-5</v>
      </c>
    </row>
    <row r="20" spans="1:9" x14ac:dyDescent="0.25">
      <c r="A20" t="s">
        <v>124</v>
      </c>
      <c r="B20" t="s">
        <v>15</v>
      </c>
      <c r="C20" t="s">
        <v>14</v>
      </c>
      <c r="D20" s="44">
        <v>43921</v>
      </c>
      <c r="E20" t="s">
        <v>133</v>
      </c>
      <c r="F20" t="s">
        <v>135</v>
      </c>
      <c r="H20">
        <v>0.13800000000000001</v>
      </c>
    </row>
    <row r="21" spans="1:9" x14ac:dyDescent="0.25">
      <c r="A21" t="s">
        <v>124</v>
      </c>
      <c r="B21" t="s">
        <v>17</v>
      </c>
      <c r="C21" t="s">
        <v>16</v>
      </c>
      <c r="D21" s="44">
        <v>43921</v>
      </c>
      <c r="E21" t="s">
        <v>133</v>
      </c>
      <c r="F21" t="s">
        <v>135</v>
      </c>
      <c r="H21">
        <v>5.2999999999999999E-2</v>
      </c>
    </row>
    <row r="22" spans="1:9" x14ac:dyDescent="0.25">
      <c r="A22" t="s">
        <v>124</v>
      </c>
      <c r="B22" t="s">
        <v>23</v>
      </c>
      <c r="C22" t="s">
        <v>94</v>
      </c>
      <c r="D22" s="44">
        <v>43921</v>
      </c>
      <c r="E22" t="s">
        <v>133</v>
      </c>
      <c r="F22" t="s">
        <v>135</v>
      </c>
      <c r="H22">
        <v>0.24</v>
      </c>
    </row>
    <row r="23" spans="1:9" x14ac:dyDescent="0.25">
      <c r="A23" t="s">
        <v>124</v>
      </c>
      <c r="B23" t="s">
        <v>19</v>
      </c>
      <c r="C23" t="s">
        <v>18</v>
      </c>
      <c r="D23" s="44">
        <v>43921</v>
      </c>
      <c r="E23" t="s">
        <v>133</v>
      </c>
      <c r="F23" t="s">
        <v>135</v>
      </c>
      <c r="H23">
        <v>5.2000000000000006E-4</v>
      </c>
    </row>
    <row r="24" spans="1:9" x14ac:dyDescent="0.25">
      <c r="A24" t="s">
        <v>124</v>
      </c>
      <c r="B24" t="s">
        <v>21</v>
      </c>
      <c r="C24" t="s">
        <v>20</v>
      </c>
      <c r="D24" s="44">
        <v>43921</v>
      </c>
      <c r="E24" t="s">
        <v>133</v>
      </c>
      <c r="F24" t="s">
        <v>135</v>
      </c>
      <c r="H24">
        <v>2.0000000000000001E-4</v>
      </c>
    </row>
    <row r="25" spans="1:9" x14ac:dyDescent="0.25">
      <c r="A25" t="s">
        <v>124</v>
      </c>
      <c r="B25" t="s">
        <v>25</v>
      </c>
      <c r="C25" t="s">
        <v>24</v>
      </c>
      <c r="D25" s="44">
        <v>43921</v>
      </c>
      <c r="E25" t="s">
        <v>133</v>
      </c>
      <c r="F25" t="s">
        <v>135</v>
      </c>
      <c r="H25">
        <v>1.2999999999999999E-3</v>
      </c>
    </row>
    <row r="26" spans="1:9" x14ac:dyDescent="0.25">
      <c r="A26" t="s">
        <v>124</v>
      </c>
      <c r="B26" t="s">
        <v>45</v>
      </c>
      <c r="C26" t="s">
        <v>44</v>
      </c>
      <c r="D26" s="44">
        <v>43921</v>
      </c>
      <c r="E26" t="s">
        <v>133</v>
      </c>
      <c r="F26" t="s">
        <v>135</v>
      </c>
      <c r="G26" t="s">
        <v>76</v>
      </c>
      <c r="H26">
        <v>0.04</v>
      </c>
      <c r="I26">
        <v>0.04</v>
      </c>
    </row>
    <row r="27" spans="1:9" x14ac:dyDescent="0.25">
      <c r="A27" t="s">
        <v>124</v>
      </c>
      <c r="B27" t="s">
        <v>128</v>
      </c>
      <c r="C27" t="s">
        <v>51</v>
      </c>
      <c r="D27" s="44">
        <v>43921</v>
      </c>
      <c r="E27" t="s">
        <v>133</v>
      </c>
      <c r="F27" t="s">
        <v>135</v>
      </c>
      <c r="H27">
        <v>4.0000000000000003E-5</v>
      </c>
    </row>
    <row r="28" spans="1:9" x14ac:dyDescent="0.25">
      <c r="A28" t="s">
        <v>126</v>
      </c>
      <c r="B28" t="s">
        <v>13</v>
      </c>
      <c r="C28" t="s">
        <v>12</v>
      </c>
      <c r="D28" s="44">
        <v>43950</v>
      </c>
      <c r="E28" t="s">
        <v>133</v>
      </c>
      <c r="F28" t="s">
        <v>136</v>
      </c>
      <c r="G28" t="s">
        <v>76</v>
      </c>
      <c r="H28">
        <v>2.0000000000000002E-5</v>
      </c>
      <c r="I28">
        <v>2.0000000000000002E-5</v>
      </c>
    </row>
    <row r="29" spans="1:9" x14ac:dyDescent="0.25">
      <c r="A29" t="s">
        <v>126</v>
      </c>
      <c r="B29" t="s">
        <v>15</v>
      </c>
      <c r="C29" t="s">
        <v>14</v>
      </c>
      <c r="D29" s="44">
        <v>43950</v>
      </c>
      <c r="E29" t="s">
        <v>133</v>
      </c>
      <c r="F29" t="s">
        <v>136</v>
      </c>
      <c r="H29">
        <v>0.109</v>
      </c>
    </row>
    <row r="30" spans="1:9" x14ac:dyDescent="0.25">
      <c r="A30" t="s">
        <v>126</v>
      </c>
      <c r="B30" t="s">
        <v>17</v>
      </c>
      <c r="C30" t="s">
        <v>16</v>
      </c>
      <c r="D30" s="44">
        <v>43950</v>
      </c>
      <c r="E30" t="s">
        <v>133</v>
      </c>
      <c r="F30" t="s">
        <v>136</v>
      </c>
      <c r="H30">
        <v>0.04</v>
      </c>
    </row>
    <row r="31" spans="1:9" x14ac:dyDescent="0.25">
      <c r="A31" t="s">
        <v>126</v>
      </c>
      <c r="B31" t="s">
        <v>23</v>
      </c>
      <c r="C31" t="s">
        <v>94</v>
      </c>
      <c r="D31" s="44">
        <v>43950</v>
      </c>
      <c r="E31" t="s">
        <v>133</v>
      </c>
      <c r="F31" t="s">
        <v>136</v>
      </c>
      <c r="H31">
        <v>0.16300000000000001</v>
      </c>
    </row>
    <row r="32" spans="1:9" x14ac:dyDescent="0.25">
      <c r="A32" t="s">
        <v>126</v>
      </c>
      <c r="B32" t="s">
        <v>19</v>
      </c>
      <c r="C32" t="s">
        <v>18</v>
      </c>
      <c r="D32" s="44">
        <v>43950</v>
      </c>
      <c r="E32" t="s">
        <v>133</v>
      </c>
      <c r="F32" t="s">
        <v>136</v>
      </c>
      <c r="H32">
        <v>2.9999999999999997E-4</v>
      </c>
    </row>
    <row r="33" spans="1:9" x14ac:dyDescent="0.25">
      <c r="A33" t="s">
        <v>126</v>
      </c>
      <c r="B33" t="s">
        <v>21</v>
      </c>
      <c r="C33" t="s">
        <v>20</v>
      </c>
      <c r="D33" s="44">
        <v>43950</v>
      </c>
      <c r="E33" t="s">
        <v>133</v>
      </c>
      <c r="F33" t="s">
        <v>136</v>
      </c>
      <c r="H33">
        <v>1.6000000000000001E-4</v>
      </c>
    </row>
    <row r="34" spans="1:9" x14ac:dyDescent="0.25">
      <c r="A34" t="s">
        <v>126</v>
      </c>
      <c r="B34" t="s">
        <v>128</v>
      </c>
      <c r="C34" t="s">
        <v>51</v>
      </c>
      <c r="D34" s="44">
        <v>43950</v>
      </c>
      <c r="E34" t="s">
        <v>133</v>
      </c>
      <c r="F34" t="s">
        <v>136</v>
      </c>
      <c r="H34">
        <v>6.2E-4</v>
      </c>
    </row>
    <row r="35" spans="1:9" x14ac:dyDescent="0.25">
      <c r="A35" t="s">
        <v>129</v>
      </c>
      <c r="B35" t="s">
        <v>15</v>
      </c>
      <c r="C35" t="s">
        <v>14</v>
      </c>
      <c r="D35" s="44">
        <v>43977</v>
      </c>
      <c r="E35" t="s">
        <v>133</v>
      </c>
      <c r="F35" t="s">
        <v>137</v>
      </c>
      <c r="H35">
        <v>9.0999999999999998E-2</v>
      </c>
    </row>
    <row r="36" spans="1:9" x14ac:dyDescent="0.25">
      <c r="A36" t="s">
        <v>129</v>
      </c>
      <c r="B36" t="s">
        <v>17</v>
      </c>
      <c r="C36" t="s">
        <v>16</v>
      </c>
      <c r="D36" s="44">
        <v>43977</v>
      </c>
      <c r="E36" t="s">
        <v>133</v>
      </c>
      <c r="F36" t="s">
        <v>137</v>
      </c>
      <c r="H36">
        <v>3.2000000000000001E-2</v>
      </c>
    </row>
    <row r="37" spans="1:9" x14ac:dyDescent="0.25">
      <c r="A37" t="s">
        <v>129</v>
      </c>
      <c r="C37" t="s">
        <v>26</v>
      </c>
      <c r="D37" s="44">
        <v>43977</v>
      </c>
      <c r="E37" t="s">
        <v>133</v>
      </c>
      <c r="F37" t="s">
        <v>137</v>
      </c>
      <c r="H37">
        <v>0.33700000000000002</v>
      </c>
    </row>
    <row r="38" spans="1:9" x14ac:dyDescent="0.25">
      <c r="A38" t="s">
        <v>129</v>
      </c>
      <c r="B38" t="s">
        <v>23</v>
      </c>
      <c r="C38" t="s">
        <v>94</v>
      </c>
      <c r="D38" s="44">
        <v>43977</v>
      </c>
      <c r="E38" t="s">
        <v>133</v>
      </c>
      <c r="F38" t="s">
        <v>137</v>
      </c>
      <c r="H38">
        <v>0.17899999999999999</v>
      </c>
    </row>
    <row r="39" spans="1:9" x14ac:dyDescent="0.25">
      <c r="A39" t="s">
        <v>129</v>
      </c>
      <c r="B39" t="s">
        <v>58</v>
      </c>
      <c r="C39" t="s">
        <v>57</v>
      </c>
      <c r="D39" s="44">
        <v>43977</v>
      </c>
      <c r="E39" t="s">
        <v>133</v>
      </c>
      <c r="F39" t="s">
        <v>137</v>
      </c>
      <c r="H39">
        <v>0.05</v>
      </c>
    </row>
    <row r="40" spans="1:9" x14ac:dyDescent="0.25">
      <c r="A40" t="s">
        <v>129</v>
      </c>
      <c r="B40" t="s">
        <v>87</v>
      </c>
      <c r="C40" t="s">
        <v>86</v>
      </c>
      <c r="D40" s="44">
        <v>44005</v>
      </c>
      <c r="E40" t="s">
        <v>133</v>
      </c>
      <c r="F40" t="s">
        <v>138</v>
      </c>
      <c r="H40">
        <v>0.22900000000000001</v>
      </c>
    </row>
    <row r="41" spans="1:9" x14ac:dyDescent="0.25">
      <c r="A41" t="s">
        <v>129</v>
      </c>
      <c r="B41" t="s">
        <v>13</v>
      </c>
      <c r="C41" t="s">
        <v>12</v>
      </c>
      <c r="D41" s="44">
        <v>44005</v>
      </c>
      <c r="E41" t="s">
        <v>133</v>
      </c>
      <c r="F41" t="s">
        <v>138</v>
      </c>
      <c r="H41">
        <v>4.0000000000000002E-4</v>
      </c>
    </row>
    <row r="42" spans="1:9" x14ac:dyDescent="0.25">
      <c r="A42" t="s">
        <v>129</v>
      </c>
      <c r="B42" t="s">
        <v>15</v>
      </c>
      <c r="C42" t="s">
        <v>14</v>
      </c>
      <c r="D42" s="44">
        <v>44005</v>
      </c>
      <c r="E42" t="s">
        <v>133</v>
      </c>
      <c r="F42" t="s">
        <v>138</v>
      </c>
      <c r="H42">
        <v>8.8999999999999996E-2</v>
      </c>
    </row>
    <row r="43" spans="1:9" x14ac:dyDescent="0.25">
      <c r="A43" t="s">
        <v>129</v>
      </c>
      <c r="B43" t="s">
        <v>17</v>
      </c>
      <c r="C43" t="s">
        <v>16</v>
      </c>
      <c r="D43" s="44">
        <v>44005</v>
      </c>
      <c r="E43" t="s">
        <v>133</v>
      </c>
      <c r="F43" t="s">
        <v>138</v>
      </c>
      <c r="H43">
        <v>3.1E-2</v>
      </c>
    </row>
    <row r="44" spans="1:9" x14ac:dyDescent="0.25">
      <c r="A44" t="s">
        <v>129</v>
      </c>
      <c r="C44" t="s">
        <v>26</v>
      </c>
      <c r="D44" s="44">
        <v>44005</v>
      </c>
      <c r="E44" t="s">
        <v>133</v>
      </c>
      <c r="F44" t="s">
        <v>138</v>
      </c>
      <c r="G44" t="s">
        <v>76</v>
      </c>
      <c r="H44">
        <v>0.2</v>
      </c>
      <c r="I44">
        <v>0.2</v>
      </c>
    </row>
    <row r="45" spans="1:9" x14ac:dyDescent="0.25">
      <c r="A45" t="s">
        <v>129</v>
      </c>
      <c r="B45" t="s">
        <v>23</v>
      </c>
      <c r="C45" t="s">
        <v>94</v>
      </c>
      <c r="D45" s="44">
        <v>44005</v>
      </c>
      <c r="E45" t="s">
        <v>133</v>
      </c>
      <c r="F45" t="s">
        <v>138</v>
      </c>
      <c r="H45">
        <v>9.9000000000000005E-2</v>
      </c>
    </row>
    <row r="46" spans="1:9" x14ac:dyDescent="0.25">
      <c r="A46" t="s">
        <v>129</v>
      </c>
      <c r="B46" t="s">
        <v>38</v>
      </c>
      <c r="C46" t="s">
        <v>37</v>
      </c>
      <c r="D46" s="44">
        <v>44005</v>
      </c>
      <c r="E46" t="s">
        <v>133</v>
      </c>
      <c r="F46" t="s">
        <v>138</v>
      </c>
      <c r="H46">
        <v>3.2000000000000003E-4</v>
      </c>
    </row>
    <row r="47" spans="1:9" x14ac:dyDescent="0.25">
      <c r="A47" t="s">
        <v>129</v>
      </c>
      <c r="B47" t="s">
        <v>41</v>
      </c>
      <c r="C47" t="s">
        <v>40</v>
      </c>
      <c r="D47" s="44">
        <v>44005</v>
      </c>
      <c r="E47" t="s">
        <v>133</v>
      </c>
      <c r="F47" t="s">
        <v>138</v>
      </c>
      <c r="H47">
        <v>0.25</v>
      </c>
    </row>
    <row r="48" spans="1:9" x14ac:dyDescent="0.25">
      <c r="A48" t="s">
        <v>129</v>
      </c>
      <c r="B48" t="s">
        <v>58</v>
      </c>
      <c r="C48" t="s">
        <v>57</v>
      </c>
      <c r="D48" s="44">
        <v>44005</v>
      </c>
      <c r="E48" t="s">
        <v>133</v>
      </c>
      <c r="F48" t="s">
        <v>138</v>
      </c>
      <c r="H48">
        <v>0.26300000000000001</v>
      </c>
    </row>
    <row r="49" spans="1:9" x14ac:dyDescent="0.25">
      <c r="A49" t="s">
        <v>129</v>
      </c>
      <c r="B49" t="s">
        <v>45</v>
      </c>
      <c r="C49" t="s">
        <v>44</v>
      </c>
      <c r="D49" s="44">
        <v>44005</v>
      </c>
      <c r="E49" t="s">
        <v>133</v>
      </c>
      <c r="F49" t="s">
        <v>138</v>
      </c>
      <c r="G49" t="s">
        <v>76</v>
      </c>
      <c r="H49">
        <v>0.02</v>
      </c>
      <c r="I49">
        <v>0.02</v>
      </c>
    </row>
    <row r="50" spans="1:9" x14ac:dyDescent="0.25">
      <c r="A50" t="s">
        <v>129</v>
      </c>
      <c r="B50" t="s">
        <v>128</v>
      </c>
      <c r="C50" t="s">
        <v>51</v>
      </c>
      <c r="D50" s="44">
        <v>44005</v>
      </c>
      <c r="E50" t="s">
        <v>133</v>
      </c>
      <c r="F50" t="s">
        <v>138</v>
      </c>
      <c r="H50">
        <v>4.0000000000000003E-5</v>
      </c>
    </row>
    <row r="51" spans="1:9" x14ac:dyDescent="0.25">
      <c r="A51" t="s">
        <v>131</v>
      </c>
      <c r="B51" t="s">
        <v>87</v>
      </c>
      <c r="C51" t="s">
        <v>86</v>
      </c>
      <c r="D51" s="44">
        <v>44033</v>
      </c>
      <c r="E51" t="s">
        <v>133</v>
      </c>
      <c r="F51" t="s">
        <v>139</v>
      </c>
      <c r="H51">
        <v>2.9000000000000001E-2</v>
      </c>
    </row>
    <row r="52" spans="1:9" x14ac:dyDescent="0.25">
      <c r="A52" t="s">
        <v>131</v>
      </c>
      <c r="B52" t="s">
        <v>89</v>
      </c>
      <c r="C52" t="s">
        <v>88</v>
      </c>
      <c r="D52" s="44">
        <v>44033</v>
      </c>
      <c r="E52" t="s">
        <v>133</v>
      </c>
      <c r="F52" t="s">
        <v>139</v>
      </c>
      <c r="H52">
        <v>2.3E-2</v>
      </c>
    </row>
    <row r="53" spans="1:9" x14ac:dyDescent="0.25">
      <c r="A53" t="s">
        <v>131</v>
      </c>
      <c r="B53" t="s">
        <v>15</v>
      </c>
      <c r="C53" t="s">
        <v>14</v>
      </c>
      <c r="D53" s="44">
        <v>44033</v>
      </c>
      <c r="E53" t="s">
        <v>133</v>
      </c>
      <c r="F53" t="s">
        <v>139</v>
      </c>
      <c r="H53">
        <v>7.1999999999999995E-2</v>
      </c>
    </row>
    <row r="54" spans="1:9" x14ac:dyDescent="0.25">
      <c r="A54" t="s">
        <v>131</v>
      </c>
      <c r="B54" t="s">
        <v>17</v>
      </c>
      <c r="C54" t="s">
        <v>16</v>
      </c>
      <c r="D54" s="44">
        <v>44033</v>
      </c>
      <c r="E54" t="s">
        <v>133</v>
      </c>
      <c r="F54" t="s">
        <v>139</v>
      </c>
      <c r="H54">
        <v>2.4E-2</v>
      </c>
    </row>
    <row r="55" spans="1:9" x14ac:dyDescent="0.25">
      <c r="A55" t="s">
        <v>131</v>
      </c>
      <c r="B55" t="s">
        <v>23</v>
      </c>
      <c r="C55" t="s">
        <v>22</v>
      </c>
      <c r="D55" s="44">
        <v>44033</v>
      </c>
      <c r="E55" t="s">
        <v>133</v>
      </c>
      <c r="F55" t="s">
        <v>139</v>
      </c>
      <c r="H55">
        <v>0.14499999999999999</v>
      </c>
    </row>
    <row r="56" spans="1:9" x14ac:dyDescent="0.25">
      <c r="A56" t="s">
        <v>131</v>
      </c>
      <c r="C56" t="s">
        <v>26</v>
      </c>
      <c r="D56" s="44">
        <v>44033</v>
      </c>
      <c r="E56" t="s">
        <v>133</v>
      </c>
      <c r="F56" t="s">
        <v>139</v>
      </c>
      <c r="H56">
        <v>0.249</v>
      </c>
    </row>
    <row r="57" spans="1:9" x14ac:dyDescent="0.25">
      <c r="A57" t="s">
        <v>131</v>
      </c>
      <c r="B57" t="s">
        <v>32</v>
      </c>
      <c r="C57" t="s">
        <v>31</v>
      </c>
      <c r="D57" s="44">
        <v>44033</v>
      </c>
      <c r="E57" t="s">
        <v>133</v>
      </c>
      <c r="F57" t="s">
        <v>139</v>
      </c>
      <c r="G57" t="s">
        <v>76</v>
      </c>
      <c r="H57">
        <v>0.04</v>
      </c>
      <c r="I57">
        <v>0.04</v>
      </c>
    </row>
    <row r="58" spans="1:9" x14ac:dyDescent="0.25">
      <c r="A58" t="s">
        <v>131</v>
      </c>
      <c r="B58" t="s">
        <v>41</v>
      </c>
      <c r="C58" t="s">
        <v>40</v>
      </c>
      <c r="D58" s="44">
        <v>44033</v>
      </c>
      <c r="E58" t="s">
        <v>133</v>
      </c>
      <c r="F58" t="s">
        <v>139</v>
      </c>
      <c r="G58" t="s">
        <v>76</v>
      </c>
      <c r="H58">
        <v>0.05</v>
      </c>
      <c r="I58">
        <v>0.05</v>
      </c>
    </row>
    <row r="59" spans="1:9" x14ac:dyDescent="0.25">
      <c r="A59" t="s">
        <v>131</v>
      </c>
      <c r="B59" t="s">
        <v>58</v>
      </c>
      <c r="C59" t="s">
        <v>57</v>
      </c>
      <c r="D59" s="44">
        <v>44033</v>
      </c>
      <c r="E59" t="s">
        <v>133</v>
      </c>
      <c r="F59" t="s">
        <v>139</v>
      </c>
      <c r="H59">
        <v>0.221</v>
      </c>
    </row>
    <row r="60" spans="1:9" x14ac:dyDescent="0.25">
      <c r="A60" t="s">
        <v>131</v>
      </c>
      <c r="B60" t="s">
        <v>45</v>
      </c>
      <c r="C60" t="s">
        <v>44</v>
      </c>
      <c r="D60" s="44">
        <v>44033</v>
      </c>
      <c r="E60" t="s">
        <v>133</v>
      </c>
      <c r="F60" t="s">
        <v>139</v>
      </c>
      <c r="G60" t="s">
        <v>76</v>
      </c>
      <c r="H60">
        <v>0.02</v>
      </c>
      <c r="I60">
        <v>0.02</v>
      </c>
    </row>
    <row r="61" spans="1:9" x14ac:dyDescent="0.25">
      <c r="A61" t="s">
        <v>131</v>
      </c>
      <c r="B61" t="s">
        <v>96</v>
      </c>
      <c r="C61" t="s">
        <v>95</v>
      </c>
      <c r="D61" s="44">
        <v>44033</v>
      </c>
      <c r="E61" t="s">
        <v>133</v>
      </c>
      <c r="F61" t="s">
        <v>139</v>
      </c>
      <c r="G61" t="s">
        <v>76</v>
      </c>
      <c r="H61">
        <v>8.9999999999999993E-3</v>
      </c>
      <c r="I61">
        <v>8.9999999999999993E-3</v>
      </c>
    </row>
    <row r="62" spans="1:9" x14ac:dyDescent="0.25">
      <c r="A62" t="s">
        <v>121</v>
      </c>
      <c r="B62" t="s">
        <v>13</v>
      </c>
      <c r="C62" t="s">
        <v>12</v>
      </c>
      <c r="D62" s="44">
        <v>43894</v>
      </c>
      <c r="E62" t="s">
        <v>140</v>
      </c>
      <c r="F62" t="s">
        <v>141</v>
      </c>
      <c r="H62">
        <v>1.4999999999999999E-4</v>
      </c>
    </row>
    <row r="63" spans="1:9" x14ac:dyDescent="0.25">
      <c r="A63" t="s">
        <v>121</v>
      </c>
      <c r="B63" t="s">
        <v>19</v>
      </c>
      <c r="C63" t="s">
        <v>18</v>
      </c>
      <c r="D63" s="44">
        <v>43894</v>
      </c>
      <c r="E63" t="s">
        <v>140</v>
      </c>
      <c r="F63" t="s">
        <v>141</v>
      </c>
      <c r="H63">
        <v>1.1000000000000001E-3</v>
      </c>
    </row>
    <row r="64" spans="1:9" x14ac:dyDescent="0.25">
      <c r="A64" t="s">
        <v>121</v>
      </c>
      <c r="B64" t="s">
        <v>30</v>
      </c>
      <c r="C64" t="s">
        <v>29</v>
      </c>
      <c r="D64" s="44">
        <v>43894</v>
      </c>
      <c r="E64" t="s">
        <v>140</v>
      </c>
      <c r="F64" t="s">
        <v>141</v>
      </c>
      <c r="G64" t="s">
        <v>76</v>
      </c>
      <c r="H64">
        <v>2E-3</v>
      </c>
      <c r="I64">
        <v>2E-3</v>
      </c>
    </row>
    <row r="65" spans="1:9" x14ac:dyDescent="0.25">
      <c r="A65" t="s">
        <v>121</v>
      </c>
      <c r="B65" t="s">
        <v>128</v>
      </c>
      <c r="C65" t="s">
        <v>51</v>
      </c>
      <c r="D65" s="44">
        <v>43894</v>
      </c>
      <c r="E65" t="s">
        <v>140</v>
      </c>
      <c r="F65" t="s">
        <v>141</v>
      </c>
      <c r="H65">
        <v>1.1999999999999999E-4</v>
      </c>
    </row>
    <row r="66" spans="1:9" x14ac:dyDescent="0.25">
      <c r="A66" t="s">
        <v>124</v>
      </c>
      <c r="B66" t="s">
        <v>87</v>
      </c>
      <c r="C66" t="s">
        <v>86</v>
      </c>
      <c r="D66" s="44">
        <v>43921</v>
      </c>
      <c r="E66" t="s">
        <v>140</v>
      </c>
      <c r="F66" t="s">
        <v>142</v>
      </c>
      <c r="H66">
        <v>5.2999999999999999E-2</v>
      </c>
    </row>
    <row r="67" spans="1:9" x14ac:dyDescent="0.25">
      <c r="A67" t="s">
        <v>124</v>
      </c>
      <c r="B67" t="s">
        <v>21</v>
      </c>
      <c r="C67" t="s">
        <v>20</v>
      </c>
      <c r="D67" s="44">
        <v>43921</v>
      </c>
      <c r="E67" t="s">
        <v>140</v>
      </c>
      <c r="F67" t="s">
        <v>142</v>
      </c>
      <c r="H67">
        <v>2.6000000000000003E-4</v>
      </c>
    </row>
    <row r="68" spans="1:9" x14ac:dyDescent="0.25">
      <c r="A68" t="s">
        <v>126</v>
      </c>
      <c r="B68" t="s">
        <v>87</v>
      </c>
      <c r="C68" t="s">
        <v>86</v>
      </c>
      <c r="D68" s="44">
        <v>43950</v>
      </c>
      <c r="E68" t="s">
        <v>140</v>
      </c>
      <c r="F68" t="s">
        <v>143</v>
      </c>
      <c r="H68">
        <v>3.3000000000000002E-2</v>
      </c>
    </row>
    <row r="69" spans="1:9" x14ac:dyDescent="0.25">
      <c r="A69" t="s">
        <v>126</v>
      </c>
      <c r="B69" t="s">
        <v>19</v>
      </c>
      <c r="C69" t="s">
        <v>18</v>
      </c>
      <c r="D69" s="44">
        <v>43950</v>
      </c>
      <c r="E69" t="s">
        <v>140</v>
      </c>
      <c r="F69" t="s">
        <v>143</v>
      </c>
      <c r="H69">
        <v>2.3000000000000001E-4</v>
      </c>
    </row>
    <row r="70" spans="1:9" x14ac:dyDescent="0.25">
      <c r="A70" t="s">
        <v>126</v>
      </c>
      <c r="B70" t="s">
        <v>128</v>
      </c>
      <c r="C70" t="s">
        <v>51</v>
      </c>
      <c r="D70" s="44">
        <v>43950</v>
      </c>
      <c r="E70" t="s">
        <v>140</v>
      </c>
      <c r="F70" t="s">
        <v>143</v>
      </c>
      <c r="H70">
        <v>2.9999999999999997E-5</v>
      </c>
    </row>
    <row r="71" spans="1:9" x14ac:dyDescent="0.25">
      <c r="A71" t="s">
        <v>129</v>
      </c>
      <c r="B71" t="s">
        <v>13</v>
      </c>
      <c r="C71" t="s">
        <v>12</v>
      </c>
      <c r="D71" s="44">
        <v>44005</v>
      </c>
      <c r="E71" t="s">
        <v>140</v>
      </c>
      <c r="F71" t="s">
        <v>144</v>
      </c>
      <c r="G71" t="s">
        <v>145</v>
      </c>
      <c r="H71">
        <v>1.23456E-6</v>
      </c>
    </row>
    <row r="72" spans="1:9" x14ac:dyDescent="0.25">
      <c r="A72" t="s">
        <v>129</v>
      </c>
      <c r="B72" t="s">
        <v>38</v>
      </c>
      <c r="C72" t="s">
        <v>37</v>
      </c>
      <c r="D72" s="44">
        <v>44005</v>
      </c>
      <c r="E72" t="s">
        <v>140</v>
      </c>
      <c r="F72" t="s">
        <v>144</v>
      </c>
      <c r="G72" t="s">
        <v>145</v>
      </c>
      <c r="H72">
        <v>1.23456E-6</v>
      </c>
    </row>
    <row r="73" spans="1:9" x14ac:dyDescent="0.25">
      <c r="A73" t="s">
        <v>129</v>
      </c>
      <c r="B73" t="s">
        <v>128</v>
      </c>
      <c r="C73" t="s">
        <v>51</v>
      </c>
      <c r="D73" s="44">
        <v>44005</v>
      </c>
      <c r="E73" t="s">
        <v>140</v>
      </c>
      <c r="F73" t="s">
        <v>144</v>
      </c>
      <c r="G73" t="s">
        <v>145</v>
      </c>
      <c r="H73">
        <v>1.23456E-6</v>
      </c>
    </row>
    <row r="74" spans="1:9" x14ac:dyDescent="0.25">
      <c r="A74" t="s">
        <v>131</v>
      </c>
      <c r="B74" t="s">
        <v>32</v>
      </c>
      <c r="C74" t="s">
        <v>31</v>
      </c>
      <c r="D74" s="44">
        <v>44033</v>
      </c>
      <c r="E74" t="s">
        <v>140</v>
      </c>
      <c r="F74" t="s">
        <v>146</v>
      </c>
      <c r="G74" t="s">
        <v>76</v>
      </c>
      <c r="H74">
        <v>0.04</v>
      </c>
      <c r="I74">
        <v>0.04</v>
      </c>
    </row>
    <row r="75" spans="1:9" x14ac:dyDescent="0.25">
      <c r="A75" t="s">
        <v>121</v>
      </c>
      <c r="B75" t="s">
        <v>7</v>
      </c>
      <c r="C75" t="s">
        <v>6</v>
      </c>
      <c r="D75" s="44">
        <v>43894</v>
      </c>
      <c r="E75" t="s">
        <v>147</v>
      </c>
      <c r="F75" t="s">
        <v>148</v>
      </c>
      <c r="G75" t="s">
        <v>76</v>
      </c>
      <c r="H75">
        <v>0.04</v>
      </c>
      <c r="I75">
        <v>0.04</v>
      </c>
    </row>
    <row r="76" spans="1:9" x14ac:dyDescent="0.25">
      <c r="A76" t="s">
        <v>124</v>
      </c>
      <c r="B76" t="s">
        <v>21</v>
      </c>
      <c r="C76" t="s">
        <v>20</v>
      </c>
      <c r="D76" s="44">
        <v>43921</v>
      </c>
      <c r="E76" t="s">
        <v>147</v>
      </c>
      <c r="F76" t="s">
        <v>149</v>
      </c>
      <c r="G76" t="s">
        <v>76</v>
      </c>
      <c r="H76">
        <v>1E-4</v>
      </c>
      <c r="I76">
        <v>1E-4</v>
      </c>
    </row>
    <row r="77" spans="1:9" x14ac:dyDescent="0.25">
      <c r="A77" t="s">
        <v>126</v>
      </c>
      <c r="B77" t="s">
        <v>128</v>
      </c>
      <c r="C77" t="s">
        <v>51</v>
      </c>
      <c r="D77" s="44">
        <v>43950</v>
      </c>
      <c r="E77" t="s">
        <v>147</v>
      </c>
      <c r="F77" t="s">
        <v>150</v>
      </c>
      <c r="H77">
        <v>2.9999999999999997E-5</v>
      </c>
    </row>
    <row r="78" spans="1:9" x14ac:dyDescent="0.25">
      <c r="A78" t="s">
        <v>129</v>
      </c>
      <c r="B78" t="s">
        <v>7</v>
      </c>
      <c r="C78" t="s">
        <v>6</v>
      </c>
      <c r="D78" s="44">
        <v>43977</v>
      </c>
      <c r="E78" t="s">
        <v>147</v>
      </c>
      <c r="F78" t="s">
        <v>151</v>
      </c>
      <c r="H78">
        <v>7.6999999999999999E-2</v>
      </c>
    </row>
    <row r="79" spans="1:9" x14ac:dyDescent="0.25">
      <c r="A79" t="s">
        <v>129</v>
      </c>
      <c r="B79" t="s">
        <v>50</v>
      </c>
      <c r="C79" t="s">
        <v>49</v>
      </c>
      <c r="D79" s="44">
        <v>43977</v>
      </c>
      <c r="E79" t="s">
        <v>147</v>
      </c>
      <c r="F79" t="s">
        <v>151</v>
      </c>
      <c r="G79" t="s">
        <v>76</v>
      </c>
      <c r="H79">
        <v>0.04</v>
      </c>
      <c r="I79">
        <v>0.04</v>
      </c>
    </row>
    <row r="80" spans="1:9" x14ac:dyDescent="0.25">
      <c r="A80" t="s">
        <v>129</v>
      </c>
      <c r="B80" t="s">
        <v>7</v>
      </c>
      <c r="C80" t="s">
        <v>6</v>
      </c>
      <c r="D80" s="44">
        <v>44005</v>
      </c>
      <c r="E80" t="s">
        <v>147</v>
      </c>
      <c r="F80" t="s">
        <v>152</v>
      </c>
      <c r="G80" t="s">
        <v>76</v>
      </c>
      <c r="H80">
        <v>0.02</v>
      </c>
      <c r="I80">
        <v>0.02</v>
      </c>
    </row>
    <row r="81" spans="1:9" x14ac:dyDescent="0.25">
      <c r="A81" t="s">
        <v>129</v>
      </c>
      <c r="B81" t="s">
        <v>13</v>
      </c>
      <c r="C81" t="s">
        <v>12</v>
      </c>
      <c r="D81" s="44">
        <v>44005</v>
      </c>
      <c r="E81" t="s">
        <v>147</v>
      </c>
      <c r="F81" t="s">
        <v>152</v>
      </c>
      <c r="H81">
        <v>3.6999999999999999E-4</v>
      </c>
    </row>
    <row r="82" spans="1:9" x14ac:dyDescent="0.25">
      <c r="A82" t="s">
        <v>129</v>
      </c>
      <c r="B82" t="s">
        <v>38</v>
      </c>
      <c r="C82" t="s">
        <v>37</v>
      </c>
      <c r="D82" s="44">
        <v>44005</v>
      </c>
      <c r="E82" t="s">
        <v>147</v>
      </c>
      <c r="F82" t="s">
        <v>152</v>
      </c>
      <c r="G82" t="s">
        <v>76</v>
      </c>
      <c r="H82">
        <v>2.9999999999999997E-4</v>
      </c>
      <c r="I82">
        <v>2.9999999999999997E-4</v>
      </c>
    </row>
    <row r="83" spans="1:9" x14ac:dyDescent="0.25">
      <c r="A83" t="s">
        <v>129</v>
      </c>
      <c r="B83" t="s">
        <v>128</v>
      </c>
      <c r="C83" t="s">
        <v>51</v>
      </c>
      <c r="D83" s="44">
        <v>44005</v>
      </c>
      <c r="E83" t="s">
        <v>147</v>
      </c>
      <c r="F83" t="s">
        <v>152</v>
      </c>
      <c r="H83">
        <v>4.0000000000000003E-5</v>
      </c>
    </row>
    <row r="84" spans="1:9" x14ac:dyDescent="0.25">
      <c r="A84" t="s">
        <v>131</v>
      </c>
      <c r="B84" t="s">
        <v>32</v>
      </c>
      <c r="C84" t="s">
        <v>31</v>
      </c>
      <c r="D84" s="44">
        <v>44032</v>
      </c>
      <c r="E84" t="s">
        <v>147</v>
      </c>
      <c r="F84" t="s">
        <v>153</v>
      </c>
      <c r="H84">
        <v>0.19400000000000001</v>
      </c>
    </row>
    <row r="85" spans="1:9" x14ac:dyDescent="0.25">
      <c r="A85" t="s">
        <v>121</v>
      </c>
      <c r="B85" t="s">
        <v>93</v>
      </c>
      <c r="C85" t="s">
        <v>92</v>
      </c>
      <c r="D85" s="44">
        <v>43894</v>
      </c>
      <c r="E85" t="s">
        <v>154</v>
      </c>
      <c r="F85" t="s">
        <v>155</v>
      </c>
      <c r="G85" t="s">
        <v>76</v>
      </c>
      <c r="H85">
        <v>2.9000000000000001E-2</v>
      </c>
      <c r="I85">
        <v>2.9000000000000001E-2</v>
      </c>
    </row>
    <row r="86" spans="1:9" x14ac:dyDescent="0.25">
      <c r="A86" t="s">
        <v>121</v>
      </c>
      <c r="B86" t="s">
        <v>98</v>
      </c>
      <c r="C86" t="s">
        <v>97</v>
      </c>
      <c r="D86" s="44">
        <v>43894</v>
      </c>
      <c r="E86" t="s">
        <v>154</v>
      </c>
      <c r="F86" t="s">
        <v>155</v>
      </c>
      <c r="G86" t="s">
        <v>76</v>
      </c>
      <c r="H86">
        <v>0.02</v>
      </c>
      <c r="I86">
        <v>0.02</v>
      </c>
    </row>
    <row r="87" spans="1:9" x14ac:dyDescent="0.25">
      <c r="A87" t="s">
        <v>124</v>
      </c>
      <c r="B87" t="s">
        <v>21</v>
      </c>
      <c r="C87" t="s">
        <v>20</v>
      </c>
      <c r="D87" s="44">
        <v>43921</v>
      </c>
      <c r="E87" t="s">
        <v>154</v>
      </c>
      <c r="F87" t="s">
        <v>156</v>
      </c>
      <c r="H87">
        <v>1.1999999999999999E-4</v>
      </c>
    </row>
    <row r="88" spans="1:9" x14ac:dyDescent="0.25">
      <c r="A88" t="s">
        <v>124</v>
      </c>
      <c r="B88" t="s">
        <v>93</v>
      </c>
      <c r="C88" t="s">
        <v>92</v>
      </c>
      <c r="D88" s="44">
        <v>43921</v>
      </c>
      <c r="E88" t="s">
        <v>154</v>
      </c>
      <c r="F88" t="s">
        <v>156</v>
      </c>
      <c r="G88" t="s">
        <v>76</v>
      </c>
      <c r="H88">
        <v>2.9000000000000001E-2</v>
      </c>
      <c r="I88">
        <v>2.9000000000000001E-2</v>
      </c>
    </row>
    <row r="89" spans="1:9" x14ac:dyDescent="0.25">
      <c r="A89" t="s">
        <v>124</v>
      </c>
      <c r="B89" t="s">
        <v>98</v>
      </c>
      <c r="C89" t="s">
        <v>97</v>
      </c>
      <c r="D89" s="44">
        <v>43921</v>
      </c>
      <c r="E89" t="s">
        <v>154</v>
      </c>
      <c r="F89" t="s">
        <v>156</v>
      </c>
      <c r="G89" t="s">
        <v>76</v>
      </c>
      <c r="H89">
        <v>0.02</v>
      </c>
      <c r="I89">
        <v>0.02</v>
      </c>
    </row>
    <row r="90" spans="1:9" x14ac:dyDescent="0.25">
      <c r="A90" t="s">
        <v>126</v>
      </c>
      <c r="B90" t="s">
        <v>21</v>
      </c>
      <c r="C90" t="s">
        <v>20</v>
      </c>
      <c r="D90" s="44">
        <v>43950</v>
      </c>
      <c r="E90" t="s">
        <v>154</v>
      </c>
      <c r="F90" t="s">
        <v>157</v>
      </c>
      <c r="H90">
        <v>1.4999999999999999E-4</v>
      </c>
    </row>
    <row r="91" spans="1:9" x14ac:dyDescent="0.25">
      <c r="A91" t="s">
        <v>126</v>
      </c>
      <c r="B91" t="s">
        <v>98</v>
      </c>
      <c r="C91" t="s">
        <v>97</v>
      </c>
      <c r="D91" s="44">
        <v>43950</v>
      </c>
      <c r="E91" t="s">
        <v>154</v>
      </c>
      <c r="F91" t="s">
        <v>157</v>
      </c>
      <c r="G91" t="s">
        <v>76</v>
      </c>
      <c r="H91">
        <v>0.02</v>
      </c>
      <c r="I91">
        <v>0.02</v>
      </c>
    </row>
    <row r="92" spans="1:9" x14ac:dyDescent="0.25">
      <c r="A92" t="s">
        <v>126</v>
      </c>
      <c r="B92" t="s">
        <v>128</v>
      </c>
      <c r="C92" t="s">
        <v>51</v>
      </c>
      <c r="D92" s="44">
        <v>43950</v>
      </c>
      <c r="E92" t="s">
        <v>154</v>
      </c>
      <c r="F92" t="s">
        <v>157</v>
      </c>
      <c r="G92" t="s">
        <v>76</v>
      </c>
      <c r="H92">
        <v>2.0000000000000002E-5</v>
      </c>
      <c r="I92">
        <v>2.0000000000000002E-5</v>
      </c>
    </row>
    <row r="93" spans="1:9" x14ac:dyDescent="0.25">
      <c r="A93" t="s">
        <v>129</v>
      </c>
      <c r="B93" t="s">
        <v>98</v>
      </c>
      <c r="C93" t="s">
        <v>97</v>
      </c>
      <c r="D93" s="44">
        <v>43977</v>
      </c>
      <c r="E93" t="s">
        <v>154</v>
      </c>
      <c r="F93" t="s">
        <v>158</v>
      </c>
      <c r="H93">
        <v>0.17</v>
      </c>
    </row>
    <row r="94" spans="1:9" x14ac:dyDescent="0.25">
      <c r="A94" t="s">
        <v>129</v>
      </c>
      <c r="B94" t="s">
        <v>50</v>
      </c>
      <c r="C94" t="s">
        <v>49</v>
      </c>
      <c r="D94" s="44">
        <v>43977</v>
      </c>
      <c r="E94" t="s">
        <v>154</v>
      </c>
      <c r="F94" t="s">
        <v>158</v>
      </c>
      <c r="G94" t="s">
        <v>76</v>
      </c>
      <c r="H94">
        <v>0.04</v>
      </c>
      <c r="I94">
        <v>0.04</v>
      </c>
    </row>
    <row r="95" spans="1:9" x14ac:dyDescent="0.25">
      <c r="A95" t="s">
        <v>129</v>
      </c>
      <c r="B95" t="s">
        <v>98</v>
      </c>
      <c r="C95" t="s">
        <v>97</v>
      </c>
      <c r="D95" s="44">
        <v>44005</v>
      </c>
      <c r="E95" t="s">
        <v>154</v>
      </c>
      <c r="F95" t="s">
        <v>159</v>
      </c>
      <c r="H95">
        <v>0.124</v>
      </c>
    </row>
    <row r="96" spans="1:9" x14ac:dyDescent="0.25">
      <c r="A96" t="s">
        <v>131</v>
      </c>
      <c r="B96" t="s">
        <v>32</v>
      </c>
      <c r="C96" t="s">
        <v>31</v>
      </c>
      <c r="D96" s="44">
        <v>44033</v>
      </c>
      <c r="E96" t="s">
        <v>154</v>
      </c>
      <c r="F96" t="s">
        <v>160</v>
      </c>
      <c r="G96" t="s">
        <v>76</v>
      </c>
      <c r="H96">
        <v>0.04</v>
      </c>
      <c r="I96">
        <v>0.04</v>
      </c>
    </row>
    <row r="97" spans="1:9" x14ac:dyDescent="0.25">
      <c r="A97" t="s">
        <v>131</v>
      </c>
      <c r="B97" t="s">
        <v>98</v>
      </c>
      <c r="C97" t="s">
        <v>97</v>
      </c>
      <c r="D97" s="44">
        <v>44033</v>
      </c>
      <c r="E97" t="s">
        <v>154</v>
      </c>
      <c r="F97" t="s">
        <v>160</v>
      </c>
      <c r="H97">
        <v>8.5999999999999993E-2</v>
      </c>
    </row>
    <row r="98" spans="1:9" x14ac:dyDescent="0.25">
      <c r="A98" t="s">
        <v>121</v>
      </c>
      <c r="B98" t="s">
        <v>91</v>
      </c>
      <c r="C98" t="s">
        <v>90</v>
      </c>
      <c r="D98" s="44">
        <v>43894</v>
      </c>
      <c r="E98" t="s">
        <v>161</v>
      </c>
      <c r="F98" t="s">
        <v>162</v>
      </c>
      <c r="G98" t="s">
        <v>76</v>
      </c>
      <c r="H98">
        <v>0.04</v>
      </c>
      <c r="I98">
        <v>0.04</v>
      </c>
    </row>
    <row r="99" spans="1:9" x14ac:dyDescent="0.25">
      <c r="A99" t="s">
        <v>121</v>
      </c>
      <c r="B99" t="s">
        <v>13</v>
      </c>
      <c r="C99" t="s">
        <v>12</v>
      </c>
      <c r="D99" s="44">
        <v>43894</v>
      </c>
      <c r="E99" t="s">
        <v>161</v>
      </c>
      <c r="F99" t="s">
        <v>162</v>
      </c>
      <c r="H99">
        <v>5.0000000000000002E-5</v>
      </c>
    </row>
    <row r="100" spans="1:9" x14ac:dyDescent="0.25">
      <c r="A100" t="s">
        <v>124</v>
      </c>
      <c r="B100" t="s">
        <v>10</v>
      </c>
      <c r="C100" t="s">
        <v>9</v>
      </c>
      <c r="D100" s="44">
        <v>43921</v>
      </c>
      <c r="E100" t="s">
        <v>161</v>
      </c>
      <c r="F100" t="s">
        <v>163</v>
      </c>
      <c r="H100">
        <v>0.185</v>
      </c>
    </row>
    <row r="101" spans="1:9" x14ac:dyDescent="0.25">
      <c r="A101" t="s">
        <v>124</v>
      </c>
      <c r="B101" t="s">
        <v>23</v>
      </c>
      <c r="C101" t="s">
        <v>94</v>
      </c>
      <c r="D101" s="44">
        <v>43921</v>
      </c>
      <c r="E101" t="s">
        <v>161</v>
      </c>
      <c r="F101" t="s">
        <v>163</v>
      </c>
      <c r="H101">
        <v>0.04</v>
      </c>
    </row>
    <row r="102" spans="1:9" x14ac:dyDescent="0.25">
      <c r="A102" t="s">
        <v>124</v>
      </c>
      <c r="B102" t="s">
        <v>93</v>
      </c>
      <c r="C102" t="s">
        <v>92</v>
      </c>
      <c r="D102" s="44">
        <v>43921</v>
      </c>
      <c r="E102" t="s">
        <v>161</v>
      </c>
      <c r="F102" t="s">
        <v>163</v>
      </c>
      <c r="G102" t="s">
        <v>76</v>
      </c>
      <c r="H102">
        <v>2.9000000000000001E-2</v>
      </c>
      <c r="I102">
        <v>2.9000000000000001E-2</v>
      </c>
    </row>
    <row r="103" spans="1:9" x14ac:dyDescent="0.25">
      <c r="A103" t="s">
        <v>124</v>
      </c>
      <c r="B103" t="s">
        <v>43</v>
      </c>
      <c r="C103" t="s">
        <v>42</v>
      </c>
      <c r="D103" s="44">
        <v>43921</v>
      </c>
      <c r="E103" t="s">
        <v>161</v>
      </c>
      <c r="F103" t="s">
        <v>163</v>
      </c>
      <c r="H103">
        <v>8.5000000000000006E-2</v>
      </c>
    </row>
    <row r="104" spans="1:9" x14ac:dyDescent="0.25">
      <c r="A104" t="s">
        <v>124</v>
      </c>
      <c r="B104" t="s">
        <v>45</v>
      </c>
      <c r="C104" t="s">
        <v>44</v>
      </c>
      <c r="D104" s="44">
        <v>43921</v>
      </c>
      <c r="E104" t="s">
        <v>161</v>
      </c>
      <c r="F104" t="s">
        <v>163</v>
      </c>
      <c r="H104">
        <v>0.28599999999999998</v>
      </c>
    </row>
    <row r="105" spans="1:9" x14ac:dyDescent="0.25">
      <c r="A105" t="s">
        <v>124</v>
      </c>
      <c r="B105" t="s">
        <v>48</v>
      </c>
      <c r="C105" t="s">
        <v>47</v>
      </c>
      <c r="D105" s="44">
        <v>43921</v>
      </c>
      <c r="E105" t="s">
        <v>161</v>
      </c>
      <c r="F105" t="s">
        <v>163</v>
      </c>
      <c r="H105">
        <v>0.39900000000000002</v>
      </c>
    </row>
    <row r="106" spans="1:9" x14ac:dyDescent="0.25">
      <c r="A106" t="s">
        <v>126</v>
      </c>
      <c r="B106" t="s">
        <v>10</v>
      </c>
      <c r="C106" t="s">
        <v>9</v>
      </c>
      <c r="D106" s="44">
        <v>43950</v>
      </c>
      <c r="E106" t="s">
        <v>161</v>
      </c>
      <c r="F106" t="s">
        <v>164</v>
      </c>
      <c r="H106">
        <v>0.155</v>
      </c>
    </row>
    <row r="107" spans="1:9" x14ac:dyDescent="0.25">
      <c r="A107" t="s">
        <v>126</v>
      </c>
      <c r="B107" t="s">
        <v>23</v>
      </c>
      <c r="C107" t="s">
        <v>94</v>
      </c>
      <c r="D107" s="44">
        <v>43950</v>
      </c>
      <c r="E107" t="s">
        <v>161</v>
      </c>
      <c r="F107" t="s">
        <v>164</v>
      </c>
      <c r="H107">
        <v>2.8000000000000001E-2</v>
      </c>
    </row>
    <row r="108" spans="1:9" x14ac:dyDescent="0.25">
      <c r="A108" t="s">
        <v>126</v>
      </c>
      <c r="B108" t="s">
        <v>21</v>
      </c>
      <c r="C108" t="s">
        <v>20</v>
      </c>
      <c r="D108" s="44">
        <v>43950</v>
      </c>
      <c r="E108" t="s">
        <v>161</v>
      </c>
      <c r="F108" t="s">
        <v>164</v>
      </c>
      <c r="H108">
        <v>1.4999999999999999E-4</v>
      </c>
    </row>
    <row r="109" spans="1:9" x14ac:dyDescent="0.25">
      <c r="A109" t="s">
        <v>126</v>
      </c>
      <c r="B109" t="s">
        <v>43</v>
      </c>
      <c r="C109" t="s">
        <v>42</v>
      </c>
      <c r="D109" s="44">
        <v>43950</v>
      </c>
      <c r="E109" t="s">
        <v>161</v>
      </c>
      <c r="F109" t="s">
        <v>164</v>
      </c>
      <c r="H109">
        <v>6.9000000000000006E-2</v>
      </c>
    </row>
    <row r="110" spans="1:9" x14ac:dyDescent="0.25">
      <c r="A110" t="s">
        <v>126</v>
      </c>
      <c r="B110" t="s">
        <v>45</v>
      </c>
      <c r="C110" t="s">
        <v>44</v>
      </c>
      <c r="D110" s="44">
        <v>43950</v>
      </c>
      <c r="E110" t="s">
        <v>161</v>
      </c>
      <c r="F110" t="s">
        <v>164</v>
      </c>
      <c r="H110">
        <v>0.26800000000000002</v>
      </c>
    </row>
    <row r="111" spans="1:9" x14ac:dyDescent="0.25">
      <c r="A111" t="s">
        <v>126</v>
      </c>
      <c r="B111" t="s">
        <v>48</v>
      </c>
      <c r="C111" t="s">
        <v>47</v>
      </c>
      <c r="D111" s="44">
        <v>43950</v>
      </c>
      <c r="E111" t="s">
        <v>161</v>
      </c>
      <c r="F111" t="s">
        <v>164</v>
      </c>
      <c r="H111">
        <v>0.40500000000000003</v>
      </c>
    </row>
    <row r="112" spans="1:9" x14ac:dyDescent="0.25">
      <c r="A112" t="s">
        <v>129</v>
      </c>
      <c r="B112" t="s">
        <v>10</v>
      </c>
      <c r="C112" t="s">
        <v>9</v>
      </c>
      <c r="D112" s="44">
        <v>43977</v>
      </c>
      <c r="E112" t="s">
        <v>161</v>
      </c>
      <c r="F112" t="s">
        <v>165</v>
      </c>
      <c r="H112">
        <v>0.11600000000000001</v>
      </c>
    </row>
    <row r="113" spans="1:9" x14ac:dyDescent="0.25">
      <c r="A113" t="s">
        <v>129</v>
      </c>
      <c r="C113" t="s">
        <v>26</v>
      </c>
      <c r="D113" s="44">
        <v>43977</v>
      </c>
      <c r="E113" t="s">
        <v>161</v>
      </c>
      <c r="F113" t="s">
        <v>165</v>
      </c>
      <c r="H113">
        <v>0.316</v>
      </c>
    </row>
    <row r="114" spans="1:9" x14ac:dyDescent="0.25">
      <c r="A114" t="s">
        <v>129</v>
      </c>
      <c r="B114" t="s">
        <v>23</v>
      </c>
      <c r="C114" t="s">
        <v>94</v>
      </c>
      <c r="D114" s="44">
        <v>43977</v>
      </c>
      <c r="E114" t="s">
        <v>161</v>
      </c>
      <c r="F114" t="s">
        <v>165</v>
      </c>
      <c r="G114" t="s">
        <v>76</v>
      </c>
      <c r="H114">
        <v>0.05</v>
      </c>
      <c r="I114">
        <v>0.05</v>
      </c>
    </row>
    <row r="115" spans="1:9" x14ac:dyDescent="0.25">
      <c r="A115" t="s">
        <v>129</v>
      </c>
      <c r="C115" t="s">
        <v>34</v>
      </c>
      <c r="D115" s="44">
        <v>43977</v>
      </c>
      <c r="E115" t="s">
        <v>161</v>
      </c>
      <c r="F115" t="s">
        <v>165</v>
      </c>
      <c r="G115" t="s">
        <v>76</v>
      </c>
      <c r="H115">
        <v>0.05</v>
      </c>
      <c r="I115">
        <v>0.05</v>
      </c>
    </row>
    <row r="116" spans="1:9" x14ac:dyDescent="0.25">
      <c r="A116" t="s">
        <v>129</v>
      </c>
      <c r="C116" t="s">
        <v>36</v>
      </c>
      <c r="D116" s="44">
        <v>43977</v>
      </c>
      <c r="E116" t="s">
        <v>161</v>
      </c>
      <c r="F116" t="s">
        <v>165</v>
      </c>
      <c r="H116">
        <v>6.7000000000000004E-2</v>
      </c>
    </row>
    <row r="117" spans="1:9" x14ac:dyDescent="0.25">
      <c r="A117" t="s">
        <v>129</v>
      </c>
      <c r="B117" t="s">
        <v>43</v>
      </c>
      <c r="C117" t="s">
        <v>42</v>
      </c>
      <c r="D117" s="44">
        <v>43977</v>
      </c>
      <c r="E117" t="s">
        <v>161</v>
      </c>
      <c r="F117" t="s">
        <v>165</v>
      </c>
      <c r="H117">
        <v>7.5999999999999998E-2</v>
      </c>
    </row>
    <row r="118" spans="1:9" x14ac:dyDescent="0.25">
      <c r="A118" t="s">
        <v>129</v>
      </c>
      <c r="B118" t="s">
        <v>50</v>
      </c>
      <c r="C118" t="s">
        <v>49</v>
      </c>
      <c r="D118" s="44">
        <v>43977</v>
      </c>
      <c r="E118" t="s">
        <v>161</v>
      </c>
      <c r="F118" t="s">
        <v>165</v>
      </c>
      <c r="G118" t="s">
        <v>76</v>
      </c>
      <c r="H118">
        <v>0.04</v>
      </c>
      <c r="I118">
        <v>0.04</v>
      </c>
    </row>
    <row r="119" spans="1:9" x14ac:dyDescent="0.25">
      <c r="A119" t="s">
        <v>129</v>
      </c>
      <c r="C119" t="s">
        <v>52</v>
      </c>
      <c r="D119" s="44">
        <v>43977</v>
      </c>
      <c r="E119" t="s">
        <v>161</v>
      </c>
      <c r="F119" t="s">
        <v>165</v>
      </c>
      <c r="G119" t="s">
        <v>76</v>
      </c>
      <c r="H119">
        <v>0.02</v>
      </c>
      <c r="I119">
        <v>0.02</v>
      </c>
    </row>
    <row r="120" spans="1:9" x14ac:dyDescent="0.25">
      <c r="A120" t="s">
        <v>129</v>
      </c>
      <c r="C120" t="s">
        <v>53</v>
      </c>
      <c r="D120" s="44">
        <v>43977</v>
      </c>
      <c r="E120" t="s">
        <v>161</v>
      </c>
      <c r="F120" t="s">
        <v>165</v>
      </c>
      <c r="H120">
        <v>8.3000000000000004E-2</v>
      </c>
    </row>
    <row r="121" spans="1:9" x14ac:dyDescent="0.25">
      <c r="A121" t="s">
        <v>129</v>
      </c>
      <c r="B121" t="s">
        <v>45</v>
      </c>
      <c r="C121" t="s">
        <v>44</v>
      </c>
      <c r="D121" s="44">
        <v>43977</v>
      </c>
      <c r="E121" t="s">
        <v>161</v>
      </c>
      <c r="F121" t="s">
        <v>165</v>
      </c>
      <c r="H121">
        <v>0.27200000000000002</v>
      </c>
    </row>
    <row r="122" spans="1:9" x14ac:dyDescent="0.25">
      <c r="A122" t="s">
        <v>129</v>
      </c>
      <c r="B122" t="s">
        <v>48</v>
      </c>
      <c r="C122" t="s">
        <v>47</v>
      </c>
      <c r="D122" s="44">
        <v>43977</v>
      </c>
      <c r="E122" t="s">
        <v>161</v>
      </c>
      <c r="F122" t="s">
        <v>165</v>
      </c>
      <c r="H122">
        <v>0.40699999999999997</v>
      </c>
    </row>
    <row r="123" spans="1:9" x14ac:dyDescent="0.25">
      <c r="A123" t="s">
        <v>129</v>
      </c>
      <c r="B123" t="s">
        <v>10</v>
      </c>
      <c r="C123" t="s">
        <v>9</v>
      </c>
      <c r="D123" s="44">
        <v>44005</v>
      </c>
      <c r="E123" t="s">
        <v>161</v>
      </c>
      <c r="F123" t="s">
        <v>166</v>
      </c>
      <c r="H123">
        <v>7.0000000000000007E-2</v>
      </c>
    </row>
    <row r="124" spans="1:9" x14ac:dyDescent="0.25">
      <c r="A124" t="s">
        <v>129</v>
      </c>
      <c r="C124" t="s">
        <v>26</v>
      </c>
      <c r="D124" s="44">
        <v>44005</v>
      </c>
      <c r="E124" t="s">
        <v>161</v>
      </c>
      <c r="F124" t="s">
        <v>166</v>
      </c>
      <c r="H124">
        <v>0.3</v>
      </c>
    </row>
    <row r="125" spans="1:9" x14ac:dyDescent="0.25">
      <c r="A125" t="s">
        <v>129</v>
      </c>
      <c r="B125" t="s">
        <v>23</v>
      </c>
      <c r="C125" t="s">
        <v>94</v>
      </c>
      <c r="D125" s="44">
        <v>44005</v>
      </c>
      <c r="E125" t="s">
        <v>161</v>
      </c>
      <c r="F125" t="s">
        <v>166</v>
      </c>
      <c r="G125" t="s">
        <v>76</v>
      </c>
      <c r="H125">
        <v>0.05</v>
      </c>
      <c r="I125">
        <v>0.05</v>
      </c>
    </row>
    <row r="126" spans="1:9" x14ac:dyDescent="0.25">
      <c r="A126" t="s">
        <v>129</v>
      </c>
      <c r="C126" t="s">
        <v>34</v>
      </c>
      <c r="D126" s="44">
        <v>44005</v>
      </c>
      <c r="E126" t="s">
        <v>161</v>
      </c>
      <c r="F126" t="s">
        <v>166</v>
      </c>
      <c r="G126" t="s">
        <v>76</v>
      </c>
      <c r="H126">
        <v>0.05</v>
      </c>
      <c r="I126">
        <v>0.05</v>
      </c>
    </row>
    <row r="127" spans="1:9" x14ac:dyDescent="0.25">
      <c r="A127" t="s">
        <v>129</v>
      </c>
      <c r="C127" t="s">
        <v>36</v>
      </c>
      <c r="D127" s="44">
        <v>44005</v>
      </c>
      <c r="E127" t="s">
        <v>161</v>
      </c>
      <c r="F127" t="s">
        <v>166</v>
      </c>
      <c r="H127">
        <v>5.8999999999999997E-2</v>
      </c>
    </row>
    <row r="128" spans="1:9" x14ac:dyDescent="0.25">
      <c r="A128" t="s">
        <v>129</v>
      </c>
      <c r="B128" t="s">
        <v>43</v>
      </c>
      <c r="C128" t="s">
        <v>42</v>
      </c>
      <c r="D128" s="44">
        <v>44005</v>
      </c>
      <c r="E128" t="s">
        <v>161</v>
      </c>
      <c r="F128" t="s">
        <v>166</v>
      </c>
      <c r="H128">
        <v>6.0999999999999999E-2</v>
      </c>
    </row>
    <row r="129" spans="1:9" x14ac:dyDescent="0.25">
      <c r="A129" t="s">
        <v>129</v>
      </c>
      <c r="C129" t="s">
        <v>52</v>
      </c>
      <c r="D129" s="44">
        <v>44005</v>
      </c>
      <c r="E129" t="s">
        <v>161</v>
      </c>
      <c r="F129" t="s">
        <v>166</v>
      </c>
      <c r="G129" t="s">
        <v>76</v>
      </c>
      <c r="H129">
        <v>0.02</v>
      </c>
      <c r="I129">
        <v>0.02</v>
      </c>
    </row>
    <row r="130" spans="1:9" x14ac:dyDescent="0.25">
      <c r="A130" t="s">
        <v>129</v>
      </c>
      <c r="C130" t="s">
        <v>53</v>
      </c>
      <c r="D130" s="44">
        <v>44005</v>
      </c>
      <c r="E130" t="s">
        <v>161</v>
      </c>
      <c r="F130" t="s">
        <v>166</v>
      </c>
      <c r="H130">
        <v>7.1999999999999995E-2</v>
      </c>
    </row>
    <row r="131" spans="1:9" x14ac:dyDescent="0.25">
      <c r="A131" t="s">
        <v>129</v>
      </c>
      <c r="B131" t="s">
        <v>45</v>
      </c>
      <c r="C131" t="s">
        <v>44</v>
      </c>
      <c r="D131" s="44">
        <v>44005</v>
      </c>
      <c r="E131" t="s">
        <v>161</v>
      </c>
      <c r="F131" t="s">
        <v>166</v>
      </c>
      <c r="H131">
        <v>0.23799999999999999</v>
      </c>
    </row>
    <row r="132" spans="1:9" x14ac:dyDescent="0.25">
      <c r="A132" t="s">
        <v>129</v>
      </c>
      <c r="B132" t="s">
        <v>48</v>
      </c>
      <c r="C132" t="s">
        <v>47</v>
      </c>
      <c r="D132" s="44">
        <v>44005</v>
      </c>
      <c r="E132" t="s">
        <v>161</v>
      </c>
      <c r="F132" t="s">
        <v>166</v>
      </c>
      <c r="H132">
        <v>0.33800000000000002</v>
      </c>
    </row>
    <row r="133" spans="1:9" x14ac:dyDescent="0.25">
      <c r="A133" t="s">
        <v>131</v>
      </c>
      <c r="B133" t="s">
        <v>89</v>
      </c>
      <c r="C133" t="s">
        <v>88</v>
      </c>
      <c r="D133" s="44">
        <v>44033</v>
      </c>
      <c r="E133" t="s">
        <v>161</v>
      </c>
      <c r="F133" t="s">
        <v>167</v>
      </c>
      <c r="G133" t="s">
        <v>76</v>
      </c>
      <c r="H133">
        <v>0.02</v>
      </c>
      <c r="I133">
        <v>0.02</v>
      </c>
    </row>
    <row r="134" spans="1:9" x14ac:dyDescent="0.25">
      <c r="A134" t="s">
        <v>131</v>
      </c>
      <c r="B134" t="s">
        <v>10</v>
      </c>
      <c r="C134" t="s">
        <v>9</v>
      </c>
      <c r="D134" s="44">
        <v>44033</v>
      </c>
      <c r="E134" t="s">
        <v>161</v>
      </c>
      <c r="F134" t="s">
        <v>167</v>
      </c>
      <c r="H134">
        <v>4.7E-2</v>
      </c>
    </row>
    <row r="135" spans="1:9" x14ac:dyDescent="0.25">
      <c r="A135" t="s">
        <v>131</v>
      </c>
      <c r="B135" t="s">
        <v>23</v>
      </c>
      <c r="C135" t="s">
        <v>22</v>
      </c>
      <c r="D135" s="44">
        <v>44033</v>
      </c>
      <c r="E135" t="s">
        <v>161</v>
      </c>
      <c r="F135" t="s">
        <v>167</v>
      </c>
      <c r="G135" t="s">
        <v>76</v>
      </c>
      <c r="H135">
        <v>0.05</v>
      </c>
      <c r="I135">
        <v>0.05</v>
      </c>
    </row>
    <row r="136" spans="1:9" x14ac:dyDescent="0.25">
      <c r="A136" t="s">
        <v>131</v>
      </c>
      <c r="C136" t="s">
        <v>26</v>
      </c>
      <c r="D136" s="44">
        <v>44033</v>
      </c>
      <c r="E136" t="s">
        <v>161</v>
      </c>
      <c r="F136" t="s">
        <v>167</v>
      </c>
      <c r="H136">
        <v>0.315</v>
      </c>
    </row>
    <row r="137" spans="1:9" x14ac:dyDescent="0.25">
      <c r="A137" t="s">
        <v>131</v>
      </c>
      <c r="B137" t="s">
        <v>32</v>
      </c>
      <c r="C137" t="s">
        <v>31</v>
      </c>
      <c r="D137" s="44">
        <v>44033</v>
      </c>
      <c r="E137" t="s">
        <v>161</v>
      </c>
      <c r="F137" t="s">
        <v>167</v>
      </c>
      <c r="G137" t="s">
        <v>76</v>
      </c>
      <c r="H137">
        <v>0.04</v>
      </c>
      <c r="I137">
        <v>0.04</v>
      </c>
    </row>
    <row r="138" spans="1:9" x14ac:dyDescent="0.25">
      <c r="A138" t="s">
        <v>131</v>
      </c>
      <c r="C138" t="s">
        <v>34</v>
      </c>
      <c r="D138" s="44">
        <v>44033</v>
      </c>
      <c r="E138" t="s">
        <v>161</v>
      </c>
      <c r="F138" t="s">
        <v>167</v>
      </c>
      <c r="G138" t="s">
        <v>76</v>
      </c>
      <c r="H138">
        <v>0.05</v>
      </c>
      <c r="I138">
        <v>0.05</v>
      </c>
    </row>
    <row r="139" spans="1:9" x14ac:dyDescent="0.25">
      <c r="A139" t="s">
        <v>131</v>
      </c>
      <c r="C139" t="s">
        <v>36</v>
      </c>
      <c r="D139" s="44">
        <v>44033</v>
      </c>
      <c r="E139" t="s">
        <v>161</v>
      </c>
      <c r="F139" t="s">
        <v>167</v>
      </c>
      <c r="H139">
        <v>4.9000000000000002E-2</v>
      </c>
    </row>
    <row r="140" spans="1:9" x14ac:dyDescent="0.25">
      <c r="A140" t="s">
        <v>131</v>
      </c>
      <c r="B140" t="s">
        <v>43</v>
      </c>
      <c r="C140" t="s">
        <v>42</v>
      </c>
      <c r="D140" s="44">
        <v>44033</v>
      </c>
      <c r="E140" t="s">
        <v>161</v>
      </c>
      <c r="F140" t="s">
        <v>167</v>
      </c>
      <c r="H140">
        <v>5.0999999999999997E-2</v>
      </c>
    </row>
    <row r="141" spans="1:9" x14ac:dyDescent="0.25">
      <c r="A141" t="s">
        <v>131</v>
      </c>
      <c r="C141" t="s">
        <v>52</v>
      </c>
      <c r="D141" s="44">
        <v>44033</v>
      </c>
      <c r="E141" t="s">
        <v>161</v>
      </c>
      <c r="F141" t="s">
        <v>167</v>
      </c>
      <c r="G141" t="s">
        <v>76</v>
      </c>
      <c r="H141">
        <v>0.02</v>
      </c>
      <c r="I141">
        <v>0.02</v>
      </c>
    </row>
    <row r="142" spans="1:9" x14ac:dyDescent="0.25">
      <c r="A142" t="s">
        <v>131</v>
      </c>
      <c r="C142" t="s">
        <v>53</v>
      </c>
      <c r="D142" s="44">
        <v>44033</v>
      </c>
      <c r="E142" t="s">
        <v>161</v>
      </c>
      <c r="F142" t="s">
        <v>167</v>
      </c>
      <c r="H142">
        <v>7.4999999999999997E-2</v>
      </c>
    </row>
    <row r="143" spans="1:9" x14ac:dyDescent="0.25">
      <c r="A143" t="s">
        <v>131</v>
      </c>
      <c r="B143" t="s">
        <v>45</v>
      </c>
      <c r="C143" t="s">
        <v>44</v>
      </c>
      <c r="D143" s="44">
        <v>44033</v>
      </c>
      <c r="E143" t="s">
        <v>161</v>
      </c>
      <c r="F143" t="s">
        <v>167</v>
      </c>
      <c r="H143">
        <v>0.217</v>
      </c>
    </row>
    <row r="144" spans="1:9" x14ac:dyDescent="0.25">
      <c r="A144" t="s">
        <v>131</v>
      </c>
      <c r="B144" t="s">
        <v>48</v>
      </c>
      <c r="C144" t="s">
        <v>47</v>
      </c>
      <c r="D144" s="44">
        <v>44033</v>
      </c>
      <c r="E144" t="s">
        <v>161</v>
      </c>
      <c r="F144" t="s">
        <v>167</v>
      </c>
      <c r="H144">
        <v>0.34499999999999997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F161"/>
  <sheetViews>
    <sheetView zoomScale="40" zoomScaleNormal="40" workbookViewId="0">
      <pane ySplit="1" topLeftCell="A2" activePane="bottomLeft" state="frozen"/>
      <selection pane="bottomLeft" activeCell="A58" sqref="A58:XFD58"/>
    </sheetView>
  </sheetViews>
  <sheetFormatPr defaultRowHeight="15" x14ac:dyDescent="0.25"/>
  <cols>
    <col min="10" max="10" width="9.140625" customWidth="1"/>
    <col min="28" max="28" width="8.7109375" customWidth="1"/>
    <col min="29" max="29" width="8.7109375" bestFit="1" customWidth="1"/>
    <col min="30" max="31" width="6.7109375" customWidth="1"/>
    <col min="32" max="32" width="33" customWidth="1"/>
    <col min="33" max="40" width="15.85546875" customWidth="1"/>
    <col min="41" max="41" width="32.140625" hidden="1" customWidth="1"/>
    <col min="42" max="42" width="22.140625" bestFit="1" customWidth="1"/>
    <col min="43" max="43" width="33" customWidth="1"/>
    <col min="44" max="44" width="8.7109375" customWidth="1"/>
    <col min="64" max="69" width="9.140625" customWidth="1"/>
    <col min="71" max="71" width="25.7109375" customWidth="1"/>
    <col min="72" max="77" width="14.140625" customWidth="1"/>
    <col min="79" max="84" width="9.5703125" customWidth="1"/>
  </cols>
  <sheetData>
    <row r="1" spans="1:84" ht="24" thickBot="1" x14ac:dyDescent="0.4">
      <c r="A1" s="25"/>
      <c r="B1" s="25"/>
      <c r="C1" s="67" t="s">
        <v>208</v>
      </c>
      <c r="D1" s="25"/>
      <c r="E1" s="25"/>
      <c r="F1" s="25"/>
      <c r="G1" s="25"/>
      <c r="H1" s="25"/>
      <c r="I1" s="25"/>
      <c r="J1" s="56"/>
      <c r="K1" s="56"/>
      <c r="L1" s="63" t="s">
        <v>207</v>
      </c>
      <c r="M1" s="56"/>
      <c r="N1" s="56"/>
      <c r="O1" s="56"/>
      <c r="P1" s="56"/>
      <c r="Q1" s="56"/>
      <c r="R1" s="56"/>
      <c r="S1" s="64" t="s">
        <v>221</v>
      </c>
      <c r="T1" s="64"/>
      <c r="U1" s="62"/>
      <c r="V1" s="62"/>
      <c r="W1" s="62"/>
      <c r="X1" s="62"/>
      <c r="Y1" s="64"/>
      <c r="Z1" s="62"/>
      <c r="AA1" s="62"/>
      <c r="AC1" s="64" t="s">
        <v>222</v>
      </c>
      <c r="AD1" s="62"/>
      <c r="AE1" s="62"/>
      <c r="AF1" s="55"/>
      <c r="AG1" s="55"/>
      <c r="AH1" s="55"/>
      <c r="AI1" s="55"/>
      <c r="AJ1" s="55"/>
      <c r="AK1" s="66" t="s">
        <v>218</v>
      </c>
      <c r="AL1" s="66"/>
      <c r="AM1" s="55"/>
      <c r="AN1" s="55"/>
      <c r="AO1" s="47">
        <v>1</v>
      </c>
      <c r="AP1" s="18"/>
      <c r="AQ1" s="18"/>
      <c r="AS1" s="64" t="s">
        <v>225</v>
      </c>
      <c r="AT1" s="62"/>
      <c r="AU1" s="64"/>
      <c r="AV1" s="62"/>
      <c r="AW1" s="62"/>
      <c r="AX1" s="62"/>
      <c r="AY1" s="62"/>
      <c r="AZ1" s="64"/>
      <c r="BA1" s="62"/>
      <c r="BB1" s="62"/>
      <c r="BC1" s="62"/>
      <c r="BD1" s="62"/>
      <c r="BE1" s="62"/>
      <c r="BF1" s="62"/>
      <c r="BG1" s="64"/>
      <c r="BH1" s="62"/>
      <c r="BI1" s="62"/>
      <c r="BJ1" s="62"/>
      <c r="BK1" s="62"/>
      <c r="BL1" s="25"/>
      <c r="BM1" s="25"/>
      <c r="BN1" s="67" t="s">
        <v>209</v>
      </c>
      <c r="BO1" s="25"/>
      <c r="BP1" s="25"/>
      <c r="BQ1" s="25"/>
      <c r="BR1" s="62"/>
      <c r="BS1" s="71" t="s">
        <v>223</v>
      </c>
      <c r="BT1" s="72"/>
      <c r="BU1" s="72"/>
      <c r="BV1" s="72"/>
      <c r="BW1" s="72"/>
      <c r="BX1" s="72"/>
      <c r="BY1" s="72"/>
      <c r="BZ1" s="72"/>
      <c r="CA1" s="113" t="s">
        <v>216</v>
      </c>
      <c r="CB1" s="113"/>
      <c r="CC1" s="113"/>
      <c r="CD1" s="113"/>
      <c r="CE1" s="113"/>
      <c r="CF1" s="113"/>
    </row>
    <row r="2" spans="1:84" ht="23.25" x14ac:dyDescent="0.35">
      <c r="A2" s="25"/>
      <c r="B2" s="25"/>
      <c r="C2" s="25"/>
      <c r="D2" s="25"/>
      <c r="E2" s="25"/>
      <c r="F2" s="25"/>
      <c r="G2" s="25"/>
      <c r="H2" s="25"/>
      <c r="I2" s="25"/>
      <c r="J2" s="56"/>
      <c r="K2" s="56"/>
      <c r="L2" s="56"/>
      <c r="M2" s="56"/>
      <c r="N2" s="56"/>
      <c r="O2" s="56"/>
      <c r="P2" s="56"/>
      <c r="Q2" s="56"/>
      <c r="R2" s="56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 t="s">
        <v>75</v>
      </c>
      <c r="AH2" s="62"/>
      <c r="AI2" s="62"/>
      <c r="AJ2" s="62"/>
      <c r="AK2" s="62"/>
      <c r="AL2" s="62"/>
      <c r="AM2" s="62"/>
      <c r="AN2" s="62"/>
      <c r="AO2" s="65" t="str">
        <f>IF(AO1=2, "GSchV_limits", "OZ CQC (AA-EQS) [(µg/l]")</f>
        <v>OZ CQC (AA-EQS) [(µg/l]</v>
      </c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25"/>
      <c r="BM2" s="25"/>
      <c r="BN2" s="25"/>
      <c r="BO2" s="25"/>
      <c r="BP2" s="25"/>
      <c r="BQ2" s="25"/>
      <c r="BR2" s="62"/>
      <c r="BS2" s="68"/>
      <c r="BT2" s="69"/>
      <c r="BU2" s="69"/>
      <c r="BV2" s="69"/>
      <c r="BW2" s="69"/>
      <c r="BX2" s="69"/>
      <c r="BY2" s="69"/>
      <c r="BZ2" s="62"/>
      <c r="CA2" s="57"/>
      <c r="CB2" s="57"/>
      <c r="CC2" s="57"/>
      <c r="CD2" s="57"/>
      <c r="CE2" s="57"/>
      <c r="CF2" s="57"/>
    </row>
    <row r="3" spans="1:84" ht="26.25" x14ac:dyDescent="0.4">
      <c r="A3" s="25"/>
      <c r="B3" s="25"/>
      <c r="C3" s="25"/>
      <c r="D3" s="25"/>
      <c r="E3" s="25"/>
      <c r="F3" s="25"/>
      <c r="G3" s="25"/>
      <c r="H3" s="25"/>
      <c r="I3" s="25"/>
      <c r="J3" s="56"/>
      <c r="K3" s="56"/>
      <c r="L3" s="56"/>
      <c r="M3" s="56"/>
      <c r="N3" s="56"/>
      <c r="O3" s="56"/>
      <c r="P3" s="56"/>
      <c r="Q3" s="56"/>
      <c r="R3" s="56"/>
      <c r="S3" s="62"/>
      <c r="T3" s="62"/>
      <c r="U3" s="62"/>
      <c r="V3" s="62"/>
      <c r="W3" s="62"/>
      <c r="X3" s="62"/>
      <c r="Y3" s="62"/>
      <c r="Z3" s="62"/>
      <c r="AA3" s="62"/>
      <c r="AB3" s="62"/>
      <c r="AC3" s="102"/>
      <c r="AD3" s="62" t="s">
        <v>226</v>
      </c>
      <c r="AE3" s="62"/>
      <c r="AF3" s="75" t="s">
        <v>122</v>
      </c>
      <c r="AG3" s="73"/>
      <c r="AH3" s="76"/>
      <c r="AI3" s="76"/>
      <c r="AJ3" s="76"/>
      <c r="AK3" s="76"/>
      <c r="AL3" s="101" t="s">
        <v>62</v>
      </c>
      <c r="AM3" s="101"/>
      <c r="AN3" s="97"/>
      <c r="AO3" s="62" t="s">
        <v>74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25"/>
      <c r="BM3" s="25"/>
      <c r="BN3" s="25"/>
      <c r="BO3" s="25"/>
      <c r="BP3" s="25"/>
      <c r="BQ3" s="25"/>
      <c r="BR3" s="70"/>
      <c r="BS3" s="103"/>
      <c r="BT3" s="69"/>
      <c r="BU3" s="69"/>
      <c r="BV3" s="69"/>
      <c r="BW3" s="69"/>
      <c r="BX3" s="69"/>
      <c r="BY3" s="69"/>
      <c r="BZ3" s="62"/>
      <c r="CA3" s="57"/>
      <c r="CB3" s="57"/>
      <c r="CC3" s="57"/>
      <c r="CD3" s="57"/>
      <c r="CE3" s="57"/>
      <c r="CF3" s="57"/>
    </row>
    <row r="4" spans="1:84" x14ac:dyDescent="0.25">
      <c r="A4" s="25"/>
      <c r="B4" s="25"/>
      <c r="C4" s="25"/>
      <c r="D4" s="25"/>
      <c r="E4" s="25"/>
      <c r="F4" s="25"/>
      <c r="G4" s="25"/>
      <c r="H4" s="25"/>
      <c r="I4" s="25"/>
      <c r="J4" s="56"/>
      <c r="K4" s="56"/>
      <c r="L4" s="56"/>
      <c r="M4" s="56"/>
      <c r="N4" s="56"/>
      <c r="O4" s="56"/>
      <c r="P4" s="56"/>
      <c r="Q4" s="56"/>
      <c r="R4" s="56"/>
      <c r="S4" s="62"/>
      <c r="T4" s="62"/>
      <c r="U4" s="62"/>
      <c r="V4" s="62"/>
      <c r="W4" s="62"/>
      <c r="X4" s="62"/>
      <c r="Y4" s="62"/>
      <c r="Z4" s="62"/>
      <c r="AA4" s="62"/>
      <c r="AB4" s="62"/>
      <c r="AC4" s="73" t="s">
        <v>69</v>
      </c>
      <c r="AD4" s="73" t="s">
        <v>64</v>
      </c>
      <c r="AE4" s="74" t="s">
        <v>63</v>
      </c>
      <c r="AF4" s="78" t="s">
        <v>60</v>
      </c>
      <c r="AG4" s="77" t="s">
        <v>168</v>
      </c>
      <c r="AH4" s="77" t="s">
        <v>169</v>
      </c>
      <c r="AI4" s="77" t="s">
        <v>170</v>
      </c>
      <c r="AJ4" s="77" t="s">
        <v>171</v>
      </c>
      <c r="AK4" s="77" t="s">
        <v>172</v>
      </c>
      <c r="AL4" s="77" t="s">
        <v>173</v>
      </c>
      <c r="AM4" s="77" t="s">
        <v>61</v>
      </c>
      <c r="AN4" s="79" t="s">
        <v>2</v>
      </c>
      <c r="AO4" s="84" t="str">
        <f>IF(AO1=1, "GSchV_limits", "OZ CQC (AA-EQS) [(µg/l]")</f>
        <v>GSchV_limits</v>
      </c>
      <c r="AP4" s="98" t="s">
        <v>3</v>
      </c>
      <c r="AQ4" s="98" t="s">
        <v>4</v>
      </c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25"/>
      <c r="BM4" s="25"/>
      <c r="BN4" s="25"/>
      <c r="BO4" s="25"/>
      <c r="BP4" s="25"/>
      <c r="BQ4" s="25"/>
      <c r="BR4" s="70"/>
      <c r="BS4" s="69"/>
      <c r="BT4" s="69"/>
      <c r="BU4" s="69"/>
      <c r="BV4" s="69"/>
      <c r="BW4" s="69"/>
      <c r="BX4" s="69"/>
      <c r="BY4" s="69"/>
      <c r="BZ4" s="62"/>
      <c r="CA4" s="58">
        <v>3</v>
      </c>
      <c r="CB4" s="58">
        <v>3</v>
      </c>
      <c r="CC4" s="58">
        <v>4</v>
      </c>
      <c r="CD4" s="58">
        <v>5</v>
      </c>
      <c r="CE4" s="58">
        <v>6</v>
      </c>
      <c r="CF4" s="58">
        <v>7</v>
      </c>
    </row>
    <row r="5" spans="1:84" x14ac:dyDescent="0.25">
      <c r="A5" s="25"/>
      <c r="B5" s="25"/>
      <c r="C5" s="25"/>
      <c r="D5" s="25"/>
      <c r="E5" s="25"/>
      <c r="F5" s="25"/>
      <c r="G5" s="25"/>
      <c r="H5" s="25"/>
      <c r="I5" s="25"/>
      <c r="J5" s="56"/>
      <c r="K5" s="56"/>
      <c r="L5" s="56"/>
      <c r="M5" s="56"/>
      <c r="N5" s="56"/>
      <c r="O5" s="56"/>
      <c r="P5" s="56"/>
      <c r="Q5" s="56"/>
      <c r="R5" s="56"/>
      <c r="S5" s="62"/>
      <c r="T5" s="62"/>
      <c r="U5" s="62"/>
      <c r="V5" s="62"/>
      <c r="W5" s="62"/>
      <c r="X5" s="62"/>
      <c r="Y5" s="62"/>
      <c r="Z5" s="62"/>
      <c r="AA5" s="62"/>
      <c r="AB5" s="62"/>
      <c r="AC5" s="81" t="str">
        <f>INDEX('Detected Compounds limits'!$B$2:$I$50, MATCH($AF5,'Detected Compounds limits'!$B$2:$B$50, 0), MATCH(AC$4,'Detected Compounds limits'!$B$2:$I$2,0))</f>
        <v xml:space="preserve"> </v>
      </c>
      <c r="AD5" s="81"/>
      <c r="AE5" s="82"/>
      <c r="AF5" s="83" t="s">
        <v>26</v>
      </c>
      <c r="AG5" s="81"/>
      <c r="AH5" s="81"/>
      <c r="AI5" s="81"/>
      <c r="AJ5" s="81"/>
      <c r="AK5" s="81"/>
      <c r="AL5" s="81">
        <v>0.2</v>
      </c>
      <c r="AM5" s="81">
        <v>0.2</v>
      </c>
      <c r="AN5" s="81">
        <f>INDEX('Detected Compounds limits'!$B$2:$H$50, MATCH($AF5,'Detected Compounds limits'!$B$2:$B$50, 0), MATCH(AN$4,'Detected Compounds limits'!$B$2:$H$2,0))</f>
        <v>0.2</v>
      </c>
      <c r="AO5" s="81">
        <f>INDEX('Detected Compounds limits'!$B$2:$H$50, MATCH($AF5,'Detected Compounds limits'!$B$2:$B$50, 0), MATCH(AO$2,'Detected Compounds limits'!$B$2:$H$2,0))</f>
        <v>0.1</v>
      </c>
      <c r="AP5" s="81">
        <f>INDEX('Detected Compounds limits'!$B$2:$H$50, MATCH($AF5,'Detected Compounds limits'!$B$2:$B$50, 0), MATCH(AP$4,'Detected Compounds limits'!$B$2:$H$2,0))</f>
        <v>0.1</v>
      </c>
      <c r="AQ5" s="81">
        <f>INDEX('Detected Compounds limits'!$B$2:$H$50, MATCH($AF5,'Detected Compounds limits'!$B$2:$B$50, 0), MATCH(AQ$4,'Detected Compounds limits'!$B$2:$H$2,0))</f>
        <v>0.1</v>
      </c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25"/>
      <c r="BM5" s="25"/>
      <c r="BN5" s="25"/>
      <c r="BO5" s="25"/>
      <c r="BP5" s="25"/>
      <c r="BQ5" s="25"/>
      <c r="BR5" s="70"/>
      <c r="BS5" s="69"/>
      <c r="BT5" s="69"/>
      <c r="BU5" s="69"/>
      <c r="BV5" s="69"/>
      <c r="BW5" s="69"/>
      <c r="BX5" s="69"/>
      <c r="BY5" s="69"/>
      <c r="BZ5" s="62"/>
      <c r="CA5" s="59"/>
      <c r="CB5" s="59"/>
      <c r="CC5" s="59"/>
      <c r="CD5" s="59"/>
      <c r="CE5" s="59"/>
      <c r="CF5" s="59" t="s">
        <v>76</v>
      </c>
    </row>
    <row r="6" spans="1:84" x14ac:dyDescent="0.25">
      <c r="A6" s="25"/>
      <c r="B6" s="25"/>
      <c r="C6" s="25"/>
      <c r="D6" s="25"/>
      <c r="E6" s="25"/>
      <c r="F6" s="25"/>
      <c r="G6" s="25"/>
      <c r="H6" s="25"/>
      <c r="I6" s="25"/>
      <c r="J6" s="56"/>
      <c r="K6" s="56"/>
      <c r="L6" s="56"/>
      <c r="M6" s="56"/>
      <c r="N6" s="56"/>
      <c r="O6" s="56"/>
      <c r="P6" s="56"/>
      <c r="Q6" s="56"/>
      <c r="R6" s="56"/>
      <c r="S6" s="62"/>
      <c r="T6" s="62"/>
      <c r="U6" s="62"/>
      <c r="V6" s="62"/>
      <c r="W6" s="62"/>
      <c r="X6" s="62"/>
      <c r="Y6" s="62"/>
      <c r="Z6" s="62"/>
      <c r="AA6" s="62"/>
      <c r="AB6" s="62"/>
      <c r="AC6" s="81" t="str">
        <f>INDEX('Detected Compounds limits'!$B$2:$I$50, MATCH($AF6,'Detected Compounds limits'!$B$2:$B$50, 0), MATCH(AC$4,'Detected Compounds limits'!$B$2:$I$2,0))</f>
        <v xml:space="preserve"> </v>
      </c>
      <c r="AD6" s="81"/>
      <c r="AE6" s="82"/>
      <c r="AF6" s="83" t="s">
        <v>18</v>
      </c>
      <c r="AG6" s="81"/>
      <c r="AH6" s="81">
        <v>2.0000000000000001E-4</v>
      </c>
      <c r="AI6" s="81">
        <v>2.0000000000000001E-4</v>
      </c>
      <c r="AJ6" s="81"/>
      <c r="AK6" s="81"/>
      <c r="AL6" s="81"/>
      <c r="AM6" s="81">
        <v>2.0000000000000001E-4</v>
      </c>
      <c r="AN6" s="81">
        <f>INDEX('Detected Compounds limits'!$B$2:$H$50, MATCH($AF6,'Detected Compounds limits'!$B$2:$B$50, 0), MATCH(AN$4,'Detected Compounds limits'!$B$2:$H$2,0))</f>
        <v>2.0000000000000001E-4</v>
      </c>
      <c r="AO6" s="81">
        <f>INDEX('Detected Compounds limits'!$B$2:$H$50, MATCH($AF6,'Detected Compounds limits'!$B$2:$B$50, 0), MATCH(AO$2,'Detected Compounds limits'!$B$2:$H$2,0))</f>
        <v>4.6000000000000001E-4</v>
      </c>
      <c r="AP6" s="81">
        <f>INDEX('Detected Compounds limits'!$B$2:$H$50, MATCH($AF6,'Detected Compounds limits'!$B$2:$B$50, 0), MATCH(AP$4,'Detected Compounds limits'!$B$2:$H$2,0))</f>
        <v>4.6000000000000001E-4</v>
      </c>
      <c r="AQ6" s="81">
        <f>INDEX('Detected Compounds limits'!$B$2:$H$50, MATCH($AF6,'Detected Compounds limits'!$B$2:$B$50, 0), MATCH(AQ$4,'Detected Compounds limits'!$B$2:$H$2,0))</f>
        <v>4.6000000000000001E-4</v>
      </c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25"/>
      <c r="BM6" s="25"/>
      <c r="BN6" s="25"/>
      <c r="BO6" s="25"/>
      <c r="BP6" s="25"/>
      <c r="BQ6" s="25"/>
      <c r="BR6" s="70"/>
      <c r="BS6" s="69"/>
      <c r="BT6" s="69"/>
      <c r="BU6" s="69"/>
      <c r="BV6" s="69"/>
      <c r="BW6" s="69"/>
      <c r="BX6" s="69"/>
      <c r="BY6" s="69"/>
      <c r="BZ6" s="62"/>
      <c r="CA6" s="59"/>
      <c r="CB6" s="59" t="s">
        <v>76</v>
      </c>
      <c r="CC6" s="59" t="s">
        <v>76</v>
      </c>
      <c r="CD6" s="59"/>
      <c r="CE6" s="59"/>
      <c r="CF6" s="59"/>
    </row>
    <row r="7" spans="1:84" x14ac:dyDescent="0.25">
      <c r="A7" s="25"/>
      <c r="B7" s="25"/>
      <c r="C7" s="25"/>
      <c r="D7" s="25"/>
      <c r="E7" s="25"/>
      <c r="F7" s="25"/>
      <c r="G7" s="25"/>
      <c r="H7" s="25"/>
      <c r="I7" s="25"/>
      <c r="J7" s="56"/>
      <c r="K7" s="56"/>
      <c r="L7" s="56"/>
      <c r="M7" s="56"/>
      <c r="N7" s="56"/>
      <c r="O7" s="56"/>
      <c r="P7" s="56"/>
      <c r="Q7" s="56"/>
      <c r="R7" s="56"/>
      <c r="S7" s="62"/>
      <c r="T7" s="62"/>
      <c r="U7" s="62"/>
      <c r="V7" s="62"/>
      <c r="W7" s="62"/>
      <c r="X7" s="62"/>
      <c r="Y7" s="62"/>
      <c r="Z7" s="62"/>
      <c r="AA7" s="62"/>
      <c r="AB7" s="62"/>
      <c r="AC7" s="81" t="str">
        <f>INDEX('Detected Compounds limits'!$B$2:$I$50, MATCH($AF7,'Detected Compounds limits'!$B$2:$B$50, 0), MATCH(AC$4,'Detected Compounds limits'!$B$2:$I$2,0))</f>
        <v xml:space="preserve"> </v>
      </c>
      <c r="AD7" s="81"/>
      <c r="AE7" s="82"/>
      <c r="AF7" s="83" t="s">
        <v>20</v>
      </c>
      <c r="AG7" s="81"/>
      <c r="AH7" s="81"/>
      <c r="AI7" s="81">
        <v>1.6000000000000001E-4</v>
      </c>
      <c r="AJ7" s="81"/>
      <c r="AK7" s="81"/>
      <c r="AL7" s="81"/>
      <c r="AM7" s="81">
        <v>1.6000000000000001E-4</v>
      </c>
      <c r="AN7" s="81">
        <f>INDEX('Detected Compounds limits'!$B$2:$H$50, MATCH($AF7,'Detected Compounds limits'!$B$2:$B$50, 0), MATCH(AN$4,'Detected Compounds limits'!$B$2:$H$2,0))</f>
        <v>1E-4</v>
      </c>
      <c r="AO7" s="81">
        <f>INDEX('Detected Compounds limits'!$B$2:$H$50, MATCH($AF7,'Detected Compounds limits'!$B$2:$B$50, 0), MATCH(AO$2,'Detected Compounds limits'!$B$2:$H$2,0))</f>
        <v>1E-3</v>
      </c>
      <c r="AP7" s="81">
        <f>INDEX('Detected Compounds limits'!$B$2:$H$50, MATCH($AF7,'Detected Compounds limits'!$B$2:$B$50, 0), MATCH(AP$4,'Detected Compounds limits'!$B$2:$H$2,0))</f>
        <v>0.1</v>
      </c>
      <c r="AQ7" s="81">
        <f>INDEX('Detected Compounds limits'!$B$2:$H$50, MATCH($AF7,'Detected Compounds limits'!$B$2:$B$50, 0), MATCH(AQ$4,'Detected Compounds limits'!$B$2:$H$2,0))</f>
        <v>1E-3</v>
      </c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25"/>
      <c r="BM7" s="25"/>
      <c r="BN7" s="25"/>
      <c r="BO7" s="25"/>
      <c r="BP7" s="25"/>
      <c r="BQ7" s="25"/>
      <c r="BR7" s="70"/>
      <c r="BS7" s="69"/>
      <c r="BT7" s="69"/>
      <c r="BU7" s="69"/>
      <c r="BV7" s="69"/>
      <c r="BW7" s="69"/>
      <c r="BX7" s="69"/>
      <c r="BY7" s="69"/>
      <c r="BZ7" s="62"/>
      <c r="CA7" s="59"/>
      <c r="CB7" s="59"/>
      <c r="CC7" s="59"/>
      <c r="CD7" s="59"/>
      <c r="CE7" s="59"/>
      <c r="CF7" s="59"/>
    </row>
    <row r="8" spans="1:84" x14ac:dyDescent="0.25">
      <c r="A8" s="25"/>
      <c r="B8" s="25"/>
      <c r="C8" s="25"/>
      <c r="D8" s="25"/>
      <c r="E8" s="25"/>
      <c r="F8" s="25"/>
      <c r="G8" s="25"/>
      <c r="H8" s="25"/>
      <c r="I8" s="25"/>
      <c r="J8" s="56"/>
      <c r="K8" s="56"/>
      <c r="L8" s="56"/>
      <c r="M8" s="56"/>
      <c r="N8" s="56"/>
      <c r="O8" s="56"/>
      <c r="P8" s="56"/>
      <c r="Q8" s="56"/>
      <c r="R8" s="56"/>
      <c r="S8" s="62"/>
      <c r="T8" s="62"/>
      <c r="U8" s="62"/>
      <c r="V8" s="62"/>
      <c r="W8" s="62"/>
      <c r="X8" s="62"/>
      <c r="Y8" s="62"/>
      <c r="Z8" s="62"/>
      <c r="AA8" s="62"/>
      <c r="AB8" s="62"/>
      <c r="AC8" s="81" t="str">
        <f>INDEX('Detected Compounds limits'!$B$2:$I$50, MATCH($AF8,'Detected Compounds limits'!$B$2:$B$50, 0), MATCH(AC$4,'Detected Compounds limits'!$B$2:$I$2,0))</f>
        <v xml:space="preserve"> </v>
      </c>
      <c r="AD8" s="81"/>
      <c r="AE8" s="82"/>
      <c r="AF8" s="83" t="s">
        <v>92</v>
      </c>
      <c r="AG8" s="81">
        <v>2.9000000000000001E-2</v>
      </c>
      <c r="AH8" s="81"/>
      <c r="AI8" s="81"/>
      <c r="AJ8" s="81"/>
      <c r="AK8" s="81"/>
      <c r="AL8" s="81"/>
      <c r="AM8" s="81">
        <v>2.9000000000000001E-2</v>
      </c>
      <c r="AN8" s="81">
        <f>INDEX('Detected Compounds limits'!$B$2:$H$50, MATCH($AF8,'Detected Compounds limits'!$B$2:$B$50, 0), MATCH(AN$4,'Detected Compounds limits'!$B$2:$H$2,0))</f>
        <v>2.9000000000000001E-2</v>
      </c>
      <c r="AO8" s="81">
        <f>INDEX('Detected Compounds limits'!$B$2:$H$50, MATCH($AF8,'Detected Compounds limits'!$B$2:$B$50, 0), MATCH(AO$2,'Detected Compounds limits'!$B$2:$H$2,0))</f>
        <v>0.2</v>
      </c>
      <c r="AP8" s="81">
        <f>INDEX('Detected Compounds limits'!$B$2:$H$50, MATCH($AF8,'Detected Compounds limits'!$B$2:$B$50, 0), MATCH(AP$4,'Detected Compounds limits'!$B$2:$H$2,0))</f>
        <v>0.1</v>
      </c>
      <c r="AQ8" s="81">
        <f>INDEX('Detected Compounds limits'!$B$2:$H$50, MATCH($AF8,'Detected Compounds limits'!$B$2:$B$50, 0), MATCH(AQ$4,'Detected Compounds limits'!$B$2:$H$2,0))</f>
        <v>0.2</v>
      </c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25"/>
      <c r="BM8" s="25"/>
      <c r="BN8" s="25"/>
      <c r="BO8" s="25"/>
      <c r="BP8" s="25"/>
      <c r="BQ8" s="25"/>
      <c r="BR8" s="70"/>
      <c r="BS8" s="69"/>
      <c r="BT8" s="69"/>
      <c r="BU8" s="69"/>
      <c r="BV8" s="69"/>
      <c r="BW8" s="69"/>
      <c r="BX8" s="69"/>
      <c r="BY8" s="69"/>
      <c r="BZ8" s="62"/>
      <c r="CA8" s="59" t="s">
        <v>76</v>
      </c>
      <c r="CB8" s="59"/>
      <c r="CC8" s="59"/>
      <c r="CD8" s="59"/>
      <c r="CE8" s="59"/>
      <c r="CF8" s="59"/>
    </row>
    <row r="9" spans="1:84" x14ac:dyDescent="0.25">
      <c r="A9" s="25"/>
      <c r="B9" s="25"/>
      <c r="C9" s="25"/>
      <c r="D9" s="25"/>
      <c r="E9" s="25"/>
      <c r="F9" s="25"/>
      <c r="G9" s="25"/>
      <c r="H9" s="25"/>
      <c r="I9" s="25"/>
      <c r="J9" s="56"/>
      <c r="K9" s="56"/>
      <c r="L9" s="56"/>
      <c r="M9" s="56"/>
      <c r="N9" s="56"/>
      <c r="O9" s="56"/>
      <c r="P9" s="56"/>
      <c r="Q9" s="56"/>
      <c r="R9" s="56"/>
      <c r="S9" s="62"/>
      <c r="T9" s="62"/>
      <c r="U9" s="62"/>
      <c r="V9" s="62"/>
      <c r="W9" s="62"/>
      <c r="X9" s="62"/>
      <c r="Y9" s="62"/>
      <c r="Z9" s="62"/>
      <c r="AA9" s="62"/>
      <c r="AB9" s="62"/>
      <c r="AC9" s="81" t="str">
        <f>INDEX('Detected Compounds limits'!$B$2:$I$50, MATCH($AF9,'Detected Compounds limits'!$B$2:$B$50, 0), MATCH(AC$4,'Detected Compounds limits'!$B$2:$I$2,0))</f>
        <v xml:space="preserve"> </v>
      </c>
      <c r="AD9" s="81"/>
      <c r="AE9" s="82" t="s">
        <v>65</v>
      </c>
      <c r="AF9" s="83" t="s">
        <v>31</v>
      </c>
      <c r="AG9" s="81"/>
      <c r="AH9" s="81"/>
      <c r="AI9" s="81"/>
      <c r="AJ9" s="81"/>
      <c r="AK9" s="81"/>
      <c r="AL9" s="81">
        <v>0.04</v>
      </c>
      <c r="AM9" s="81">
        <v>0.04</v>
      </c>
      <c r="AN9" s="81">
        <f>INDEX('Detected Compounds limits'!$B$2:$H$50, MATCH($AF9,'Detected Compounds limits'!$B$2:$B$50, 0), MATCH(AN$4,'Detected Compounds limits'!$B$2:$H$2,0))</f>
        <v>0.04</v>
      </c>
      <c r="AO9" s="81">
        <f>INDEX('Detected Compounds limits'!$B$2:$H$50, MATCH($AF9,'Detected Compounds limits'!$B$2:$B$50, 0), MATCH(AO$2,'Detected Compounds limits'!$B$2:$H$2,0))</f>
        <v>88</v>
      </c>
      <c r="AP9" s="81">
        <f>INDEX('Detected Compounds limits'!$B$2:$H$50, MATCH($AF9,'Detected Compounds limits'!$B$2:$B$50, 0), MATCH(AP$4,'Detected Compounds limits'!$B$2:$H$2,0))</f>
        <v>0.1</v>
      </c>
      <c r="AQ9" s="81">
        <f>INDEX('Detected Compounds limits'!$B$2:$H$50, MATCH($AF9,'Detected Compounds limits'!$B$2:$B$50, 0), MATCH(AQ$4,'Detected Compounds limits'!$B$2:$H$2,0))</f>
        <v>88</v>
      </c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25"/>
      <c r="BM9" s="25"/>
      <c r="BN9" s="25"/>
      <c r="BO9" s="25"/>
      <c r="BP9" s="25"/>
      <c r="BQ9" s="25"/>
      <c r="BR9" s="70"/>
      <c r="BS9" s="69"/>
      <c r="BT9" s="69"/>
      <c r="BU9" s="69"/>
      <c r="BV9" s="69"/>
      <c r="BW9" s="69"/>
      <c r="BX9" s="69"/>
      <c r="BY9" s="69"/>
      <c r="BZ9" s="62"/>
      <c r="CA9" s="59"/>
      <c r="CB9" s="59"/>
      <c r="CC9" s="59"/>
      <c r="CD9" s="59"/>
      <c r="CE9" s="59"/>
      <c r="CF9" s="59" t="s">
        <v>76</v>
      </c>
    </row>
    <row r="10" spans="1:84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56"/>
      <c r="K10" s="56"/>
      <c r="L10" s="56"/>
      <c r="M10" s="56"/>
      <c r="N10" s="56"/>
      <c r="O10" s="56"/>
      <c r="P10" s="56"/>
      <c r="Q10" s="56"/>
      <c r="R10" s="56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81" t="str">
        <f>INDEX('Detected Compounds limits'!$B$2:$I$50, MATCH($AF10,'Detected Compounds limits'!$B$2:$B$50, 0), MATCH(AC$4,'Detected Compounds limits'!$B$2:$I$2,0))</f>
        <v xml:space="preserve"> </v>
      </c>
      <c r="AD10" s="81"/>
      <c r="AE10" s="82"/>
      <c r="AF10" s="83" t="s">
        <v>40</v>
      </c>
      <c r="AG10" s="81"/>
      <c r="AH10" s="81"/>
      <c r="AI10" s="81"/>
      <c r="AJ10" s="81"/>
      <c r="AK10" s="81">
        <v>0.05</v>
      </c>
      <c r="AL10" s="81">
        <v>0.125</v>
      </c>
      <c r="AM10" s="81">
        <v>0.125</v>
      </c>
      <c r="AN10" s="81">
        <f>INDEX('Detected Compounds limits'!$B$2:$H$50, MATCH($AF10,'Detected Compounds limits'!$B$2:$B$50, 0), MATCH(AN$4,'Detected Compounds limits'!$B$2:$H$2,0))</f>
        <v>0.05</v>
      </c>
      <c r="AO10" s="81">
        <f>INDEX('Detected Compounds limits'!$B$2:$H$50, MATCH($AF10,'Detected Compounds limits'!$B$2:$B$50, 0), MATCH(AO$2,'Detected Compounds limits'!$B$2:$H$2,0))</f>
        <v>0.66</v>
      </c>
      <c r="AP10" s="81">
        <f>INDEX('Detected Compounds limits'!$B$2:$H$50, MATCH($AF10,'Detected Compounds limits'!$B$2:$B$50, 0), MATCH(AP$4,'Detected Compounds limits'!$B$2:$H$2,0))</f>
        <v>0.66</v>
      </c>
      <c r="AQ10" s="81">
        <f>INDEX('Detected Compounds limits'!$B$2:$H$50, MATCH($AF10,'Detected Compounds limits'!$B$2:$B$50, 0), MATCH(AQ$4,'Detected Compounds limits'!$B$2:$H$2,0))</f>
        <v>0.66</v>
      </c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25"/>
      <c r="BM10" s="25"/>
      <c r="BN10" s="25"/>
      <c r="BO10" s="25"/>
      <c r="BP10" s="25"/>
      <c r="BQ10" s="25"/>
      <c r="BR10" s="70"/>
      <c r="BS10" s="69"/>
      <c r="BT10" s="69"/>
      <c r="BU10" s="69"/>
      <c r="BV10" s="69"/>
      <c r="BW10" s="69"/>
      <c r="BX10" s="69"/>
      <c r="BY10" s="69"/>
      <c r="BZ10" s="62"/>
      <c r="CA10" s="59"/>
      <c r="CB10" s="59"/>
      <c r="CC10" s="59"/>
      <c r="CD10" s="59"/>
      <c r="CE10" s="59" t="s">
        <v>76</v>
      </c>
      <c r="CF10" s="59"/>
    </row>
    <row r="11" spans="1:84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56"/>
      <c r="K11" s="56"/>
      <c r="L11" s="56"/>
      <c r="M11" s="56"/>
      <c r="N11" s="56"/>
      <c r="O11" s="56"/>
      <c r="P11" s="56"/>
      <c r="Q11" s="56"/>
      <c r="R11" s="56"/>
      <c r="S11" s="62" t="s">
        <v>219</v>
      </c>
      <c r="T11" s="62"/>
      <c r="U11" s="62"/>
      <c r="V11" s="62"/>
      <c r="W11" s="62"/>
      <c r="X11" s="62"/>
      <c r="Y11" s="62"/>
      <c r="Z11" s="62"/>
      <c r="AA11" s="62"/>
      <c r="AB11" s="62"/>
      <c r="AC11" s="81" t="str">
        <f>INDEX('Detected Compounds limits'!$B$2:$I$50, MATCH($AF11,'Detected Compounds limits'!$B$2:$B$50, 0), MATCH(AC$4,'Detected Compounds limits'!$B$2:$I$2,0))</f>
        <v>x</v>
      </c>
      <c r="AD11" s="81"/>
      <c r="AE11" s="82"/>
      <c r="AF11" s="83" t="s">
        <v>44</v>
      </c>
      <c r="AG11" s="81"/>
      <c r="AH11" s="81">
        <v>0.04</v>
      </c>
      <c r="AI11" s="81"/>
      <c r="AJ11" s="81"/>
      <c r="AK11" s="81"/>
      <c r="AL11" s="81"/>
      <c r="AM11" s="81">
        <v>0.04</v>
      </c>
      <c r="AN11" s="81">
        <f>INDEX('Detected Compounds limits'!$B$2:$H$50, MATCH($AF11,'Detected Compounds limits'!$B$2:$B$50, 0), MATCH(AN$4,'Detected Compounds limits'!$B$2:$H$2,0))</f>
        <v>0.02</v>
      </c>
      <c r="AO11" s="81">
        <f>INDEX('Detected Compounds limits'!$B$2:$H$50, MATCH($AF11,'Detected Compounds limits'!$B$2:$B$50, 0), MATCH(AO$2,'Detected Compounds limits'!$B$2:$H$2,0))</f>
        <v>21.7</v>
      </c>
      <c r="AP11" s="81">
        <f>INDEX('Detected Compounds limits'!$B$2:$H$50, MATCH($AF11,'Detected Compounds limits'!$B$2:$B$50, 0), MATCH(AP$4,'Detected Compounds limits'!$B$2:$H$2,0))</f>
        <v>10</v>
      </c>
      <c r="AQ11" s="81">
        <f>INDEX('Detected Compounds limits'!$B$2:$H$50, MATCH($AF11,'Detected Compounds limits'!$B$2:$B$50, 0), MATCH(AQ$4,'Detected Compounds limits'!$B$2:$H$2,0))</f>
        <v>21.7</v>
      </c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25"/>
      <c r="BM11" s="25"/>
      <c r="BN11" s="25"/>
      <c r="BO11" s="25"/>
      <c r="BP11" s="25"/>
      <c r="BQ11" s="25"/>
      <c r="BR11" s="70"/>
      <c r="BS11" s="69"/>
      <c r="BT11" s="69"/>
      <c r="BU11" s="69"/>
      <c r="BV11" s="69"/>
      <c r="BW11" s="69"/>
      <c r="BX11" s="105"/>
      <c r="BY11" s="104" t="s">
        <v>224</v>
      </c>
      <c r="BZ11" s="62"/>
      <c r="CA11" s="59"/>
      <c r="CB11" s="59" t="s">
        <v>76</v>
      </c>
      <c r="CC11" s="59"/>
      <c r="CD11" s="59"/>
      <c r="CE11" s="59"/>
      <c r="CF11" s="59"/>
    </row>
    <row r="12" spans="1:84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56"/>
      <c r="K12" s="56"/>
      <c r="L12" s="56"/>
      <c r="M12" s="56"/>
      <c r="N12" s="56"/>
      <c r="O12" s="56"/>
      <c r="P12" s="56"/>
      <c r="Q12" s="56"/>
      <c r="R12" s="56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81" t="str">
        <f>INDEX('Detected Compounds limits'!$B$2:$I$50, MATCH($AF12,'Detected Compounds limits'!$B$2:$B$50, 0), MATCH(AC$4,'Detected Compounds limits'!$B$2:$I$2,0))</f>
        <v xml:space="preserve"> </v>
      </c>
      <c r="AD12" s="81"/>
      <c r="AE12" s="82"/>
      <c r="AF12" s="83" t="s">
        <v>51</v>
      </c>
      <c r="AG12" s="81"/>
      <c r="AH12" s="81"/>
      <c r="AI12" s="81">
        <v>2.0000000000000002E-5</v>
      </c>
      <c r="AJ12" s="81"/>
      <c r="AK12" s="81"/>
      <c r="AL12" s="81"/>
      <c r="AM12" s="81">
        <v>2.0000000000000002E-5</v>
      </c>
      <c r="AN12" s="81">
        <f>INDEX('Detected Compounds limits'!$B$2:$H$50, MATCH($AF12,'Detected Compounds limits'!$B$2:$B$50, 0), MATCH(AN$4,'Detected Compounds limits'!$B$2:$H$2,0))</f>
        <v>2.0000000000000002E-5</v>
      </c>
      <c r="AO12" s="81">
        <f>INDEX('Detected Compounds limits'!$B$2:$H$50, MATCH($AF12,'Detected Compounds limits'!$B$2:$B$50, 0), MATCH(AO$2,'Detected Compounds limits'!$B$2:$H$2,0))</f>
        <v>1.5999999999999999E-5</v>
      </c>
      <c r="AP12" s="81">
        <f>INDEX('Detected Compounds limits'!$B$2:$H$50, MATCH($AF12,'Detected Compounds limits'!$B$2:$B$50, 0), MATCH(AP$4,'Detected Compounds limits'!$B$2:$H$2,0))</f>
        <v>0.1</v>
      </c>
      <c r="AQ12" s="81">
        <f>INDEX('Detected Compounds limits'!$B$2:$H$50, MATCH($AF12,'Detected Compounds limits'!$B$2:$B$50, 0), MATCH(AQ$4,'Detected Compounds limits'!$B$2:$H$2,0))</f>
        <v>1.5999999999999999E-5</v>
      </c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25"/>
      <c r="BM12" s="25"/>
      <c r="BN12" s="25"/>
      <c r="BO12" s="25"/>
      <c r="BP12" s="25"/>
      <c r="BQ12" s="25"/>
      <c r="BR12" s="70"/>
      <c r="BS12" s="69"/>
      <c r="BT12" s="69"/>
      <c r="BU12" s="69"/>
      <c r="BV12" s="69"/>
      <c r="BW12" s="69"/>
      <c r="BX12" s="69"/>
      <c r="BY12" s="69"/>
      <c r="BZ12" s="62"/>
      <c r="CA12" s="59"/>
      <c r="CB12" s="59"/>
      <c r="CC12" s="59" t="s">
        <v>76</v>
      </c>
      <c r="CD12" s="59"/>
      <c r="CE12" s="59"/>
      <c r="CF12" s="59"/>
    </row>
    <row r="13" spans="1:84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56"/>
      <c r="K13" s="56"/>
      <c r="L13" s="56"/>
      <c r="M13" s="56"/>
      <c r="N13" s="56"/>
      <c r="O13" s="56"/>
      <c r="P13" s="56"/>
      <c r="Q13" s="56"/>
      <c r="R13" s="56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25"/>
      <c r="BM13" s="25"/>
      <c r="BN13" s="25"/>
      <c r="BO13" s="25"/>
      <c r="BP13" s="25"/>
      <c r="BQ13" s="25"/>
      <c r="BR13" s="70"/>
      <c r="BS13" s="69"/>
      <c r="BT13" s="69"/>
      <c r="BU13" s="69"/>
      <c r="BV13" s="69"/>
      <c r="BW13" s="69"/>
      <c r="BX13" s="69"/>
      <c r="BY13" s="69"/>
      <c r="BZ13" s="62"/>
      <c r="CA13" s="60"/>
      <c r="CB13" s="60"/>
      <c r="CC13" s="60"/>
      <c r="CD13" s="60"/>
      <c r="CE13" s="60"/>
      <c r="CF13" s="60"/>
    </row>
    <row r="14" spans="1:84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56"/>
      <c r="K14" s="56"/>
      <c r="L14" s="56"/>
      <c r="M14" s="56"/>
      <c r="N14" s="56"/>
      <c r="O14" s="56"/>
      <c r="P14" s="56"/>
      <c r="Q14" s="56"/>
      <c r="R14" s="56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25"/>
      <c r="BM14" s="25"/>
      <c r="BN14" s="25"/>
      <c r="BO14" s="25"/>
      <c r="BP14" s="25"/>
      <c r="BQ14" s="25"/>
      <c r="BR14" s="70"/>
      <c r="BS14" s="69"/>
      <c r="BT14" s="69"/>
      <c r="BU14" s="69"/>
      <c r="BV14" s="69"/>
      <c r="BW14" s="69"/>
      <c r="BX14" s="69"/>
      <c r="BY14" s="69"/>
      <c r="BZ14" s="62"/>
      <c r="CA14" s="60"/>
      <c r="CB14" s="60"/>
      <c r="CC14" s="60"/>
      <c r="CD14" s="60"/>
      <c r="CE14" s="60"/>
      <c r="CF14" s="60"/>
    </row>
    <row r="15" spans="1:84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56"/>
      <c r="K15" s="56"/>
      <c r="L15" s="56"/>
      <c r="M15" s="56"/>
      <c r="N15" s="56"/>
      <c r="O15" s="56"/>
      <c r="P15" s="56"/>
      <c r="Q15" s="56"/>
      <c r="R15" s="56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 t="str">
        <f>AF3</f>
        <v>Chatzensee</v>
      </c>
      <c r="AG15" s="99" t="str">
        <f t="shared" ref="AG15:AL15" si="0">AG4</f>
        <v>04/03/2020</v>
      </c>
      <c r="AH15" s="99" t="str">
        <f t="shared" si="0"/>
        <v>31/03/2020</v>
      </c>
      <c r="AI15" s="99" t="str">
        <f t="shared" si="0"/>
        <v>29/04/2020</v>
      </c>
      <c r="AJ15" s="99" t="str">
        <f t="shared" si="0"/>
        <v>25/05/2020</v>
      </c>
      <c r="AK15" s="99" t="str">
        <f t="shared" si="0"/>
        <v>23/06/2020</v>
      </c>
      <c r="AL15" s="99" t="str">
        <f t="shared" si="0"/>
        <v>21/07/2020</v>
      </c>
      <c r="AM15" s="62"/>
      <c r="AN15" s="62"/>
      <c r="AO15" s="62" t="s">
        <v>217</v>
      </c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25"/>
      <c r="BM15" s="25"/>
      <c r="BN15" s="25"/>
      <c r="BO15" s="25"/>
      <c r="BP15" s="25"/>
      <c r="BQ15" s="25"/>
      <c r="BR15" s="70"/>
      <c r="BS15" s="91" t="s">
        <v>202</v>
      </c>
      <c r="BT15" s="89" t="s">
        <v>168</v>
      </c>
      <c r="BU15" s="89" t="s">
        <v>169</v>
      </c>
      <c r="BV15" s="89" t="s">
        <v>170</v>
      </c>
      <c r="BW15" s="89" t="s">
        <v>171</v>
      </c>
      <c r="BX15" s="89" t="s">
        <v>172</v>
      </c>
      <c r="BY15" s="89" t="s">
        <v>173</v>
      </c>
      <c r="BZ15" s="62"/>
      <c r="CA15" s="60"/>
      <c r="CB15" s="60"/>
      <c r="CC15" s="60"/>
      <c r="CD15" s="60"/>
      <c r="CE15" s="60"/>
      <c r="CF15" s="60"/>
    </row>
    <row r="16" spans="1:84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56"/>
      <c r="K16" s="56"/>
      <c r="L16" s="56"/>
      <c r="M16" s="56"/>
      <c r="N16" s="56"/>
      <c r="O16" s="56"/>
      <c r="P16" s="56"/>
      <c r="Q16" s="56"/>
      <c r="R16" s="56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50" t="s">
        <v>78</v>
      </c>
      <c r="AG16" s="81">
        <f t="shared" ref="AG16:AL16" si="1">SUMPRODUCT(($AC5:$AC12&lt;&gt;"x")*($AE5:$AE12&lt;&gt;"x")*(CA5:CA12="&lt;")*(AG5:AG12&gt;$AO5:$AO12))</f>
        <v>0</v>
      </c>
      <c r="AH16" s="81">
        <f t="shared" si="1"/>
        <v>0</v>
      </c>
      <c r="AI16" s="81">
        <f t="shared" si="1"/>
        <v>1</v>
      </c>
      <c r="AJ16" s="81">
        <f t="shared" si="1"/>
        <v>0</v>
      </c>
      <c r="AK16" s="81">
        <f t="shared" si="1"/>
        <v>0</v>
      </c>
      <c r="AL16" s="81">
        <f t="shared" si="1"/>
        <v>1</v>
      </c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25"/>
      <c r="BM16" s="25"/>
      <c r="BN16" s="25"/>
      <c r="BO16" s="25"/>
      <c r="BP16" s="25"/>
      <c r="BQ16" s="25"/>
      <c r="BR16" s="70"/>
      <c r="BS16" s="92" t="s">
        <v>78</v>
      </c>
      <c r="BT16" s="90">
        <v>0</v>
      </c>
      <c r="BU16" s="90">
        <v>0</v>
      </c>
      <c r="BV16" s="90">
        <v>0</v>
      </c>
      <c r="BW16" s="90">
        <v>0</v>
      </c>
      <c r="BX16" s="90">
        <v>0</v>
      </c>
      <c r="BY16" s="90">
        <v>0</v>
      </c>
      <c r="BZ16" s="62"/>
      <c r="CA16" s="60"/>
      <c r="CB16" s="60"/>
      <c r="CC16" s="60"/>
      <c r="CD16" s="60"/>
      <c r="CE16" s="60"/>
      <c r="CF16" s="60"/>
    </row>
    <row r="17" spans="1:84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56"/>
      <c r="K17" s="56"/>
      <c r="L17" s="56"/>
      <c r="M17" s="56"/>
      <c r="N17" s="56"/>
      <c r="O17" s="56"/>
      <c r="P17" s="56"/>
      <c r="Q17" s="56"/>
      <c r="R17" s="56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51" t="s">
        <v>72</v>
      </c>
      <c r="AG17" s="81">
        <f t="shared" ref="AG17:AL17" si="2">SUMPRODUCT(($AC5:$AC12&lt;&gt;"x")*($AE5:$AE12&lt;&gt;"x")*(CA5:CA12&lt;&gt;"&lt;")*(AG5:AG12&gt;$AO5:$AO12))</f>
        <v>0</v>
      </c>
      <c r="AH17" s="81">
        <f t="shared" si="2"/>
        <v>0</v>
      </c>
      <c r="AI17" s="81">
        <f t="shared" si="2"/>
        <v>0</v>
      </c>
      <c r="AJ17" s="81">
        <f t="shared" si="2"/>
        <v>0</v>
      </c>
      <c r="AK17" s="81">
        <f t="shared" si="2"/>
        <v>0</v>
      </c>
      <c r="AL17" s="81">
        <f t="shared" si="2"/>
        <v>0</v>
      </c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25"/>
      <c r="BM17" s="25"/>
      <c r="BN17" s="25"/>
      <c r="BO17" s="25"/>
      <c r="BP17" s="25"/>
      <c r="BQ17" s="25"/>
      <c r="BR17" s="70"/>
      <c r="BS17" s="93" t="s">
        <v>72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</v>
      </c>
      <c r="BZ17" s="62"/>
      <c r="CA17" s="60"/>
      <c r="CB17" s="60"/>
      <c r="CC17" s="60"/>
      <c r="CD17" s="60"/>
      <c r="CE17" s="60"/>
      <c r="CF17" s="60"/>
    </row>
    <row r="18" spans="1:84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56"/>
      <c r="K18" s="56"/>
      <c r="L18" s="56"/>
      <c r="M18" s="56"/>
      <c r="N18" s="56"/>
      <c r="O18" s="56"/>
      <c r="P18" s="56"/>
      <c r="Q18" s="56"/>
      <c r="R18" s="56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28" t="s">
        <v>77</v>
      </c>
      <c r="AG18" s="81">
        <f t="shared" ref="AG18:AL18" si="3">SUMPRODUCT((AG5:AG12&gt;=$AN5:$AN12)*($AC5:$AC12&lt;&gt;"x")*($AE5:$AE12&lt;&gt;"x")*(CA5:CA12&lt;&gt;"&lt;")*(AG5:AG12&lt;=$AO5:$AO12))</f>
        <v>0</v>
      </c>
      <c r="AH18" s="81">
        <f t="shared" si="3"/>
        <v>0</v>
      </c>
      <c r="AI18" s="81">
        <f t="shared" si="3"/>
        <v>1</v>
      </c>
      <c r="AJ18" s="81">
        <f t="shared" si="3"/>
        <v>0</v>
      </c>
      <c r="AK18" s="81">
        <f t="shared" si="3"/>
        <v>0</v>
      </c>
      <c r="AL18" s="81">
        <f t="shared" si="3"/>
        <v>1</v>
      </c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25"/>
      <c r="BM18" s="25"/>
      <c r="BN18" s="25"/>
      <c r="BO18" s="25"/>
      <c r="BP18" s="25"/>
      <c r="BQ18" s="25"/>
      <c r="BR18" s="70"/>
      <c r="BS18" s="94" t="s">
        <v>77</v>
      </c>
      <c r="BT18" s="90">
        <v>0</v>
      </c>
      <c r="BU18" s="90">
        <v>0</v>
      </c>
      <c r="BV18" s="90">
        <v>1</v>
      </c>
      <c r="BW18" s="90">
        <v>0</v>
      </c>
      <c r="BX18" s="90">
        <v>0</v>
      </c>
      <c r="BY18" s="90">
        <v>1</v>
      </c>
      <c r="BZ18" s="62"/>
      <c r="CA18" s="60"/>
      <c r="CB18" s="60"/>
      <c r="CC18" s="60"/>
      <c r="CD18" s="60"/>
      <c r="CE18" s="60"/>
      <c r="CF18" s="60"/>
    </row>
    <row r="19" spans="1:84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56"/>
      <c r="K19" s="56"/>
      <c r="L19" s="56"/>
      <c r="M19" s="56"/>
      <c r="N19" s="56"/>
      <c r="O19" s="56"/>
      <c r="P19" s="56"/>
      <c r="Q19" s="56"/>
      <c r="R19" s="56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25" t="s">
        <v>73</v>
      </c>
      <c r="AG19" s="100">
        <f t="shared" ref="AG19:AL19" si="4">SUMPRODUCT(($AC5:$AC12&lt;&gt;"x")*($AE5:$AE12&lt;&gt;"x")*(AG5:AG12&gt;0)*(CA5:CA12="&lt;")*(AG5:AG12&lt;=$AO5:$AO12))</f>
        <v>1</v>
      </c>
      <c r="AH19" s="100">
        <f t="shared" si="4"/>
        <v>1</v>
      </c>
      <c r="AI19" s="100">
        <f t="shared" si="4"/>
        <v>1</v>
      </c>
      <c r="AJ19" s="100">
        <f t="shared" si="4"/>
        <v>0</v>
      </c>
      <c r="AK19" s="100">
        <f t="shared" si="4"/>
        <v>1</v>
      </c>
      <c r="AL19" s="100">
        <f t="shared" si="4"/>
        <v>0</v>
      </c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25"/>
      <c r="BM19" s="25"/>
      <c r="BN19" s="25"/>
      <c r="BO19" s="25"/>
      <c r="BP19" s="25"/>
      <c r="BQ19" s="25"/>
      <c r="BR19" s="70"/>
      <c r="BS19" s="95" t="s">
        <v>73</v>
      </c>
      <c r="BT19" s="90">
        <v>1</v>
      </c>
      <c r="BU19" s="90">
        <v>1</v>
      </c>
      <c r="BV19" s="90">
        <v>2</v>
      </c>
      <c r="BW19" s="90">
        <v>0</v>
      </c>
      <c r="BX19" s="90">
        <v>1</v>
      </c>
      <c r="BY19" s="90">
        <v>1</v>
      </c>
      <c r="BZ19" s="62"/>
      <c r="CA19" s="60"/>
      <c r="CB19" s="60"/>
      <c r="CC19" s="60"/>
      <c r="CD19" s="60"/>
      <c r="CE19" s="60"/>
      <c r="CF19" s="60"/>
    </row>
    <row r="20" spans="1:84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56"/>
      <c r="K20" s="56"/>
      <c r="L20" s="56"/>
      <c r="M20" s="56"/>
      <c r="N20" s="56"/>
      <c r="O20" s="56"/>
      <c r="P20" s="56"/>
      <c r="Q20" s="56"/>
      <c r="R20" s="56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26" t="s">
        <v>69</v>
      </c>
      <c r="AG20" s="81">
        <f t="shared" ref="AG20:AL20" si="5">SUMPRODUCT(($AC5:$AC12="x")*(AG5:AG12&gt;0))</f>
        <v>0</v>
      </c>
      <c r="AH20" s="81">
        <f t="shared" si="5"/>
        <v>1</v>
      </c>
      <c r="AI20" s="81">
        <f t="shared" si="5"/>
        <v>0</v>
      </c>
      <c r="AJ20" s="81">
        <f t="shared" si="5"/>
        <v>0</v>
      </c>
      <c r="AK20" s="81">
        <f t="shared" si="5"/>
        <v>0</v>
      </c>
      <c r="AL20" s="81">
        <f t="shared" si="5"/>
        <v>0</v>
      </c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25"/>
      <c r="BM20" s="25"/>
      <c r="BN20" s="25"/>
      <c r="BO20" s="25"/>
      <c r="BP20" s="25"/>
      <c r="BQ20" s="25"/>
      <c r="BR20" s="70"/>
      <c r="BS20" s="96" t="s">
        <v>69</v>
      </c>
      <c r="BT20" s="90">
        <v>0</v>
      </c>
      <c r="BU20" s="90">
        <v>1</v>
      </c>
      <c r="BV20" s="90">
        <v>0</v>
      </c>
      <c r="BW20" s="90">
        <v>0</v>
      </c>
      <c r="BX20" s="90">
        <v>0</v>
      </c>
      <c r="BY20" s="90">
        <v>0</v>
      </c>
      <c r="BZ20" s="62"/>
      <c r="CA20" s="60"/>
      <c r="CB20" s="60"/>
      <c r="CC20" s="60"/>
      <c r="CD20" s="60"/>
      <c r="CE20" s="60"/>
      <c r="CF20" s="60"/>
    </row>
    <row r="21" spans="1:8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56"/>
      <c r="K21" s="56"/>
      <c r="L21" s="56"/>
      <c r="M21" s="56"/>
      <c r="N21" s="56"/>
      <c r="O21" s="56"/>
      <c r="P21" s="56"/>
      <c r="Q21" s="56"/>
      <c r="R21" s="56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27" t="s">
        <v>185</v>
      </c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25"/>
      <c r="BM21" s="25"/>
      <c r="BN21" s="25"/>
      <c r="BO21" s="25"/>
      <c r="BP21" s="25"/>
      <c r="BQ21" s="25"/>
      <c r="BR21" s="70"/>
      <c r="BS21" s="69"/>
      <c r="BT21" s="69"/>
      <c r="BU21" s="69"/>
      <c r="BV21" s="69"/>
      <c r="BW21" s="69"/>
      <c r="BX21" s="69"/>
      <c r="BY21" s="69"/>
      <c r="BZ21" s="62"/>
      <c r="CA21" s="60"/>
      <c r="CB21" s="60"/>
      <c r="CC21" s="60"/>
      <c r="CD21" s="60"/>
      <c r="CE21" s="60"/>
      <c r="CF21" s="60"/>
    </row>
    <row r="22" spans="1:8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56"/>
      <c r="K22" s="56"/>
      <c r="L22" s="56"/>
      <c r="M22" s="56"/>
      <c r="N22" s="56"/>
      <c r="O22" s="56"/>
      <c r="P22" s="56"/>
      <c r="Q22" s="56"/>
      <c r="R22" s="56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84"/>
      <c r="AD22" s="84"/>
      <c r="AE22" s="84"/>
      <c r="AF22" s="62" t="s">
        <v>186</v>
      </c>
      <c r="AG22" s="84">
        <f t="shared" ref="AG22:AL22" si="6">SUM(AG16:AG20)</f>
        <v>1</v>
      </c>
      <c r="AH22" s="84">
        <f t="shared" si="6"/>
        <v>2</v>
      </c>
      <c r="AI22" s="84">
        <f t="shared" si="6"/>
        <v>3</v>
      </c>
      <c r="AJ22" s="84">
        <f t="shared" si="6"/>
        <v>0</v>
      </c>
      <c r="AK22" s="84">
        <f t="shared" si="6"/>
        <v>1</v>
      </c>
      <c r="AL22" s="84">
        <f t="shared" si="6"/>
        <v>2</v>
      </c>
      <c r="AM22" s="84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25"/>
      <c r="BM22" s="25"/>
      <c r="BN22" s="25"/>
      <c r="BO22" s="25"/>
      <c r="BP22" s="25"/>
      <c r="BQ22" s="25"/>
      <c r="BR22" s="70"/>
      <c r="BS22" s="69" t="s">
        <v>186</v>
      </c>
      <c r="BT22" s="88">
        <f>SUM(BT16:BT20)</f>
        <v>1</v>
      </c>
      <c r="BU22" s="88">
        <f t="shared" ref="BU22:BY22" si="7">SUM(BU16:BU20)</f>
        <v>2</v>
      </c>
      <c r="BV22" s="88">
        <f t="shared" si="7"/>
        <v>3</v>
      </c>
      <c r="BW22" s="88">
        <f t="shared" si="7"/>
        <v>0</v>
      </c>
      <c r="BX22" s="88">
        <f t="shared" si="7"/>
        <v>1</v>
      </c>
      <c r="BY22" s="88">
        <f t="shared" si="7"/>
        <v>2</v>
      </c>
      <c r="BZ22" s="62"/>
      <c r="CA22" s="60"/>
      <c r="CB22" s="60"/>
      <c r="CC22" s="60"/>
      <c r="CD22" s="60"/>
      <c r="CE22" s="60"/>
      <c r="CF22" s="60"/>
    </row>
    <row r="23" spans="1:8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56"/>
      <c r="K23" s="56"/>
      <c r="L23" s="56"/>
      <c r="M23" s="56"/>
      <c r="N23" s="56"/>
      <c r="O23" s="56"/>
      <c r="P23" s="56"/>
      <c r="Q23" s="56"/>
      <c r="R23" s="56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25"/>
      <c r="BM23" s="25"/>
      <c r="BN23" s="25"/>
      <c r="BO23" s="25"/>
      <c r="BP23" s="25"/>
      <c r="BQ23" s="25"/>
      <c r="BR23" s="70"/>
      <c r="BS23" s="69"/>
      <c r="BT23" s="69"/>
      <c r="BU23" s="69"/>
      <c r="BV23" s="69"/>
      <c r="BW23" s="69"/>
      <c r="BX23" s="69"/>
      <c r="BY23" s="69"/>
      <c r="BZ23" s="62"/>
      <c r="CA23" s="60"/>
      <c r="CB23" s="60"/>
      <c r="CC23" s="60"/>
      <c r="CD23" s="60"/>
      <c r="CE23" s="60"/>
      <c r="CF23" s="60"/>
    </row>
    <row r="24" spans="1:8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56"/>
      <c r="K24" s="56"/>
      <c r="L24" s="56"/>
      <c r="M24" s="56"/>
      <c r="N24" s="56"/>
      <c r="O24" s="56"/>
      <c r="P24" s="56"/>
      <c r="Q24" s="56"/>
      <c r="R24" s="56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25"/>
      <c r="BM24" s="25"/>
      <c r="BN24" s="25"/>
      <c r="BO24" s="25"/>
      <c r="BP24" s="25"/>
      <c r="BQ24" s="25"/>
      <c r="BR24" s="70"/>
      <c r="BS24" s="69"/>
      <c r="BT24" s="69"/>
      <c r="BU24" s="69"/>
      <c r="BV24" s="69"/>
      <c r="BW24" s="69"/>
      <c r="BX24" s="69"/>
      <c r="BY24" s="69"/>
      <c r="BZ24" s="62"/>
      <c r="CA24" s="60"/>
      <c r="CB24" s="60"/>
      <c r="CC24" s="60"/>
      <c r="CD24" s="60"/>
      <c r="CE24" s="60"/>
      <c r="CF24" s="60"/>
    </row>
    <row r="25" spans="1:8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56"/>
      <c r="K25" s="56"/>
      <c r="L25" s="56"/>
      <c r="M25" s="56"/>
      <c r="N25" s="56"/>
      <c r="O25" s="56"/>
      <c r="P25" s="56"/>
      <c r="Q25" s="56"/>
      <c r="R25" s="56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25"/>
      <c r="BM25" s="25"/>
      <c r="BN25" s="25"/>
      <c r="BO25" s="25"/>
      <c r="BP25" s="25"/>
      <c r="BQ25" s="25"/>
      <c r="BR25" s="70"/>
      <c r="BS25" s="69"/>
      <c r="BT25" s="69"/>
      <c r="BU25" s="69"/>
      <c r="BV25" s="69"/>
      <c r="BW25" s="69"/>
      <c r="BX25" s="69"/>
      <c r="BY25" s="69"/>
      <c r="BZ25" s="62"/>
      <c r="CA25" s="60"/>
      <c r="CB25" s="60"/>
      <c r="CC25" s="60"/>
      <c r="CD25" s="60"/>
      <c r="CE25" s="60"/>
      <c r="CF25" s="60"/>
    </row>
    <row r="26" spans="1:84" ht="26.25" x14ac:dyDescent="0.4">
      <c r="A26" s="25"/>
      <c r="B26" s="25"/>
      <c r="C26" s="25"/>
      <c r="D26" s="25"/>
      <c r="E26" s="25"/>
      <c r="F26" s="25"/>
      <c r="G26" s="25"/>
      <c r="H26" s="25"/>
      <c r="I26" s="25"/>
      <c r="J26" s="56"/>
      <c r="K26" s="56"/>
      <c r="L26" s="56"/>
      <c r="M26" s="56"/>
      <c r="N26" s="56"/>
      <c r="O26" s="56"/>
      <c r="P26" s="56"/>
      <c r="Q26" s="56"/>
      <c r="R26" s="56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102"/>
      <c r="AD26" s="62" t="s">
        <v>226</v>
      </c>
      <c r="AE26" s="62"/>
      <c r="AF26" s="75" t="s">
        <v>133</v>
      </c>
      <c r="AG26" s="76"/>
      <c r="AH26" s="76"/>
      <c r="AI26" s="76"/>
      <c r="AJ26" s="76"/>
      <c r="AK26" s="76"/>
      <c r="AL26" s="101" t="s">
        <v>62</v>
      </c>
      <c r="AM26" s="101"/>
      <c r="AN26" s="97"/>
      <c r="AO26" s="62" t="s">
        <v>74</v>
      </c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25"/>
      <c r="BM26" s="25"/>
      <c r="BN26" s="25"/>
      <c r="BO26" s="25"/>
      <c r="BP26" s="25"/>
      <c r="BQ26" s="25"/>
      <c r="BR26" s="70"/>
      <c r="BS26" s="69"/>
      <c r="BT26" s="69"/>
      <c r="BU26" s="69"/>
      <c r="BV26" s="69"/>
      <c r="BW26" s="69"/>
      <c r="BX26" s="69"/>
      <c r="BY26" s="69"/>
      <c r="BZ26" s="62"/>
      <c r="CA26" s="60"/>
      <c r="CB26" s="60"/>
      <c r="CC26" s="60"/>
      <c r="CD26" s="60"/>
      <c r="CE26" s="60"/>
      <c r="CF26" s="60"/>
    </row>
    <row r="27" spans="1:8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56"/>
      <c r="K27" s="56"/>
      <c r="L27" s="56"/>
      <c r="M27" s="56"/>
      <c r="N27" s="56"/>
      <c r="O27" s="56"/>
      <c r="P27" s="56"/>
      <c r="Q27" s="56"/>
      <c r="R27" s="56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73" t="s">
        <v>69</v>
      </c>
      <c r="AD27" s="73" t="s">
        <v>64</v>
      </c>
      <c r="AE27" s="74" t="s">
        <v>63</v>
      </c>
      <c r="AF27" s="78" t="s">
        <v>60</v>
      </c>
      <c r="AG27" s="77" t="s">
        <v>168</v>
      </c>
      <c r="AH27" s="77" t="s">
        <v>169</v>
      </c>
      <c r="AI27" s="77" t="s">
        <v>170</v>
      </c>
      <c r="AJ27" s="77" t="s">
        <v>171</v>
      </c>
      <c r="AK27" s="77" t="s">
        <v>172</v>
      </c>
      <c r="AL27" s="77" t="s">
        <v>173</v>
      </c>
      <c r="AM27" s="77" t="s">
        <v>61</v>
      </c>
      <c r="AN27" s="79" t="s">
        <v>2</v>
      </c>
      <c r="AO27" s="80" t="str">
        <f>$AO$2</f>
        <v>OZ CQC (AA-EQS) [(µg/l]</v>
      </c>
      <c r="AP27" s="98" t="s">
        <v>3</v>
      </c>
      <c r="AQ27" s="98" t="s">
        <v>4</v>
      </c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25"/>
      <c r="BM27" s="25"/>
      <c r="BN27" s="25"/>
      <c r="BO27" s="25"/>
      <c r="BP27" s="25"/>
      <c r="BQ27" s="25"/>
      <c r="BR27" s="70"/>
      <c r="BS27" s="69"/>
      <c r="BT27" s="69"/>
      <c r="BU27" s="69"/>
      <c r="BV27" s="69"/>
      <c r="BW27" s="69"/>
      <c r="BX27" s="69"/>
      <c r="BY27" s="69"/>
      <c r="BZ27" s="62"/>
      <c r="CA27" s="58">
        <v>3</v>
      </c>
      <c r="CB27" s="58">
        <v>3</v>
      </c>
      <c r="CC27" s="58">
        <v>4</v>
      </c>
      <c r="CD27" s="58">
        <v>5</v>
      </c>
      <c r="CE27" s="58">
        <v>6</v>
      </c>
      <c r="CF27" s="58">
        <v>7</v>
      </c>
    </row>
    <row r="28" spans="1:8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56"/>
      <c r="K28" s="56"/>
      <c r="L28" s="56"/>
      <c r="M28" s="56"/>
      <c r="N28" s="56"/>
      <c r="O28" s="56"/>
      <c r="P28" s="56"/>
      <c r="Q28" s="56"/>
      <c r="R28" s="56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81" t="str">
        <f>INDEX('Detected Compounds limits'!$B$2:$I$50, MATCH($AF28,'Detected Compounds limits'!$B$2:$B$50, 0), MATCH(AC$4,'Detected Compounds limits'!$B$2:$I$2,0))</f>
        <v xml:space="preserve"> </v>
      </c>
      <c r="AD28" s="81"/>
      <c r="AE28" s="82"/>
      <c r="AF28" s="83" t="s">
        <v>86</v>
      </c>
      <c r="AG28" s="81"/>
      <c r="AH28" s="81"/>
      <c r="AI28" s="81"/>
      <c r="AJ28" s="81"/>
      <c r="AK28" s="81">
        <v>0.22900000000000001</v>
      </c>
      <c r="AL28" s="81">
        <v>2.9000000000000001E-2</v>
      </c>
      <c r="AM28" s="81">
        <v>0.22900000000000001</v>
      </c>
      <c r="AN28" s="81">
        <f>INDEX('Detected Compounds limits'!$B$2:$H$50, MATCH($AF28,'Detected Compounds limits'!$B$2:$B$50, 0), MATCH(AN$4,'Detected Compounds limits'!$B$2:$H$2,0))</f>
        <v>0.02</v>
      </c>
      <c r="AO28" s="81">
        <f>INDEX('Detected Compounds limits'!$B$2:$H$50, MATCH($AF28,'Detected Compounds limits'!$B$2:$B$50, 0), MATCH(AO$2,'Detected Compounds limits'!$B$2:$H$2,0))</f>
        <v>0.6</v>
      </c>
      <c r="AP28" s="81">
        <f>INDEX('Detected Compounds limits'!$B$2:$H$50, MATCH($AF28,'Detected Compounds limits'!$B$2:$B$50, 0), MATCH(AP$4,'Detected Compounds limits'!$B$2:$H$2,0))</f>
        <v>0.1</v>
      </c>
      <c r="AQ28" s="81">
        <f>INDEX('Detected Compounds limits'!$B$2:$H$50, MATCH($AF28,'Detected Compounds limits'!$B$2:$B$50, 0), MATCH(AQ$4,'Detected Compounds limits'!$B$2:$H$2,0))</f>
        <v>0.6</v>
      </c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25"/>
      <c r="BM28" s="25"/>
      <c r="BN28" s="25"/>
      <c r="BO28" s="25"/>
      <c r="BP28" s="25"/>
      <c r="BQ28" s="25"/>
      <c r="BR28" s="70"/>
      <c r="BS28" s="69"/>
      <c r="BT28" s="69"/>
      <c r="BU28" s="69"/>
      <c r="BV28" s="69"/>
      <c r="BW28" s="69"/>
      <c r="BX28" s="69"/>
      <c r="BY28" s="69"/>
      <c r="BZ28" s="62"/>
      <c r="CA28" s="59"/>
      <c r="CB28" s="59"/>
      <c r="CC28" s="59"/>
      <c r="CD28" s="59"/>
      <c r="CE28" s="59"/>
      <c r="CF28" s="59"/>
    </row>
    <row r="29" spans="1:8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56"/>
      <c r="K29" s="56"/>
      <c r="L29" s="56"/>
      <c r="M29" s="56"/>
      <c r="N29" s="56"/>
      <c r="O29" s="56"/>
      <c r="P29" s="56"/>
      <c r="Q29" s="56"/>
      <c r="R29" s="56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81" t="str">
        <f>INDEX('Detected Compounds limits'!$B$2:$I$50, MATCH($AF29,'Detected Compounds limits'!$B$2:$B$50, 0), MATCH(AC$4,'Detected Compounds limits'!$B$2:$I$2,0))</f>
        <v>x</v>
      </c>
      <c r="AD29" s="81" t="s">
        <v>65</v>
      </c>
      <c r="AE29" s="82"/>
      <c r="AF29" s="83" t="s">
        <v>88</v>
      </c>
      <c r="AG29" s="81"/>
      <c r="AH29" s="81"/>
      <c r="AI29" s="81"/>
      <c r="AJ29" s="81"/>
      <c r="AK29" s="81"/>
      <c r="AL29" s="81">
        <v>2.3E-2</v>
      </c>
      <c r="AM29" s="81">
        <v>2.3E-2</v>
      </c>
      <c r="AN29" s="81">
        <f>INDEX('Detected Compounds limits'!$B$2:$H$50, MATCH($AF29,'Detected Compounds limits'!$B$2:$B$50, 0), MATCH(AN$4,'Detected Compounds limits'!$B$2:$H$2,0))</f>
        <v>0.02</v>
      </c>
      <c r="AO29" s="81">
        <f>INDEX('Detected Compounds limits'!$B$2:$H$50, MATCH($AF29,'Detected Compounds limits'!$B$2:$B$50, 0), MATCH(AO$2,'Detected Compounds limits'!$B$2:$H$2,0))</f>
        <v>10</v>
      </c>
      <c r="AP29" s="81">
        <f>INDEX('Detected Compounds limits'!$B$2:$H$50, MATCH($AF29,'Detected Compounds limits'!$B$2:$B$50, 0), MATCH(AP$4,'Detected Compounds limits'!$B$2:$H$2,0))</f>
        <v>10</v>
      </c>
      <c r="AQ29" s="81">
        <f>INDEX('Detected Compounds limits'!$B$2:$H$50, MATCH($AF29,'Detected Compounds limits'!$B$2:$B$50, 0), MATCH(AQ$4,'Detected Compounds limits'!$B$2:$H$2,0))</f>
        <v>10</v>
      </c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25"/>
      <c r="BM29" s="25"/>
      <c r="BN29" s="25"/>
      <c r="BO29" s="25"/>
      <c r="BP29" s="25"/>
      <c r="BQ29" s="25"/>
      <c r="BR29" s="70"/>
      <c r="BS29" s="69"/>
      <c r="BT29" s="69"/>
      <c r="BU29" s="69"/>
      <c r="BV29" s="69"/>
      <c r="BW29" s="69"/>
      <c r="BX29" s="69"/>
      <c r="BY29" s="69"/>
      <c r="BZ29" s="62"/>
      <c r="CA29" s="59"/>
      <c r="CB29" s="59"/>
      <c r="CC29" s="59"/>
      <c r="CD29" s="59"/>
      <c r="CE29" s="59"/>
      <c r="CF29" s="59"/>
    </row>
    <row r="30" spans="1:8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56"/>
      <c r="K30" s="56"/>
      <c r="L30" s="56"/>
      <c r="M30" s="56"/>
      <c r="N30" s="56"/>
      <c r="O30" s="56"/>
      <c r="P30" s="56"/>
      <c r="Q30" s="56"/>
      <c r="R30" s="56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81" t="str">
        <f>INDEX('Detected Compounds limits'!$B$2:$I$50, MATCH($AF30,'Detected Compounds limits'!$B$2:$B$50, 0), MATCH(AC$4,'Detected Compounds limits'!$B$2:$I$2,0))</f>
        <v xml:space="preserve"> </v>
      </c>
      <c r="AD30" s="81"/>
      <c r="AE30" s="82"/>
      <c r="AF30" s="83" t="s">
        <v>12</v>
      </c>
      <c r="AG30" s="81">
        <v>2.2000000000000001E-4</v>
      </c>
      <c r="AH30" s="81"/>
      <c r="AI30" s="81">
        <v>2.0000000000000002E-5</v>
      </c>
      <c r="AJ30" s="81"/>
      <c r="AK30" s="81">
        <v>4.0000000000000002E-4</v>
      </c>
      <c r="AL30" s="81"/>
      <c r="AM30" s="81">
        <v>4.0000000000000002E-4</v>
      </c>
      <c r="AN30" s="81">
        <f>INDEX('Detected Compounds limits'!$B$2:$H$50, MATCH($AF30,'Detected Compounds limits'!$B$2:$B$50, 0), MATCH(AN$4,'Detected Compounds limits'!$B$2:$H$2,0))</f>
        <v>2.0000000000000002E-5</v>
      </c>
      <c r="AO30" s="81">
        <f>INDEX('Detected Compounds limits'!$B$2:$H$50, MATCH($AF30,'Detected Compounds limits'!$B$2:$B$50, 0), MATCH(AO$2,'Detected Compounds limits'!$B$2:$H$2,0))</f>
        <v>9.5000000000000005E-5</v>
      </c>
      <c r="AP30" s="81">
        <f>INDEX('Detected Compounds limits'!$B$2:$H$50, MATCH($AF30,'Detected Compounds limits'!$B$2:$B$50, 0), MATCH(AP$4,'Detected Compounds limits'!$B$2:$H$2,0))</f>
        <v>0.1</v>
      </c>
      <c r="AQ30" s="81">
        <f>INDEX('Detected Compounds limits'!$B$2:$H$50, MATCH($AF30,'Detected Compounds limits'!$B$2:$B$50, 0), MATCH(AQ$4,'Detected Compounds limits'!$B$2:$H$2,0))</f>
        <v>9.5000000000000005E-5</v>
      </c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25"/>
      <c r="BM30" s="25"/>
      <c r="BN30" s="25"/>
      <c r="BO30" s="25"/>
      <c r="BP30" s="25"/>
      <c r="BQ30" s="25"/>
      <c r="BR30" s="70"/>
      <c r="BS30" s="69"/>
      <c r="BT30" s="69"/>
      <c r="BU30" s="69"/>
      <c r="BV30" s="69"/>
      <c r="BW30" s="69"/>
      <c r="BX30" s="69"/>
      <c r="BY30" s="69"/>
      <c r="BZ30" s="62"/>
      <c r="CA30" s="59"/>
      <c r="CB30" s="59"/>
      <c r="CC30" s="59" t="s">
        <v>76</v>
      </c>
      <c r="CD30" s="59"/>
      <c r="CE30" s="59"/>
      <c r="CF30" s="59"/>
    </row>
    <row r="31" spans="1:8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56"/>
      <c r="K31" s="56"/>
      <c r="L31" s="56"/>
      <c r="M31" s="56"/>
      <c r="N31" s="56"/>
      <c r="O31" s="56"/>
      <c r="P31" s="56"/>
      <c r="Q31" s="56"/>
      <c r="R31" s="56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81" t="str">
        <f>INDEX('Detected Compounds limits'!$B$2:$I$50, MATCH($AF31,'Detected Compounds limits'!$B$2:$B$50, 0), MATCH(AC$4,'Detected Compounds limits'!$B$2:$I$2,0))</f>
        <v>x</v>
      </c>
      <c r="AD31" s="81"/>
      <c r="AE31" s="82"/>
      <c r="AF31" s="83" t="s">
        <v>14</v>
      </c>
      <c r="AG31" s="81">
        <v>0.152</v>
      </c>
      <c r="AH31" s="81">
        <v>0.13800000000000001</v>
      </c>
      <c r="AI31" s="81">
        <v>0.109</v>
      </c>
      <c r="AJ31" s="81">
        <v>9.0999999999999998E-2</v>
      </c>
      <c r="AK31" s="81">
        <v>8.8999999999999996E-2</v>
      </c>
      <c r="AL31" s="81">
        <v>7.1999999999999995E-2</v>
      </c>
      <c r="AM31" s="81">
        <v>0.152</v>
      </c>
      <c r="AN31" s="81">
        <f>INDEX('Detected Compounds limits'!$B$2:$H$50, MATCH($AF31,'Detected Compounds limits'!$B$2:$B$50, 0), MATCH(AN$4,'Detected Compounds limits'!$B$2:$H$2,0))</f>
        <v>1.7000000000000001E-2</v>
      </c>
      <c r="AO31" s="81">
        <f>INDEX('Detected Compounds limits'!$B$2:$H$50, MATCH($AF31,'Detected Compounds limits'!$B$2:$B$50, 0), MATCH(AO$2,'Detected Compounds limits'!$B$2:$H$2,0))</f>
        <v>250</v>
      </c>
      <c r="AP31" s="81">
        <f>INDEX('Detected Compounds limits'!$B$2:$H$50, MATCH($AF31,'Detected Compounds limits'!$B$2:$B$50, 0), MATCH(AP$4,'Detected Compounds limits'!$B$2:$H$2,0))</f>
        <v>10</v>
      </c>
      <c r="AQ31" s="81">
        <f>INDEX('Detected Compounds limits'!$B$2:$H$50, MATCH($AF31,'Detected Compounds limits'!$B$2:$B$50, 0), MATCH(AQ$4,'Detected Compounds limits'!$B$2:$H$2,0))</f>
        <v>250</v>
      </c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25"/>
      <c r="BM31" s="25"/>
      <c r="BN31" s="25"/>
      <c r="BO31" s="25"/>
      <c r="BP31" s="25"/>
      <c r="BQ31" s="25"/>
      <c r="BR31" s="70"/>
      <c r="BS31" s="69"/>
      <c r="BT31" s="69"/>
      <c r="BU31" s="69"/>
      <c r="BV31" s="69"/>
      <c r="BW31" s="69"/>
      <c r="BX31" s="69"/>
      <c r="BY31" s="69"/>
      <c r="BZ31" s="62"/>
      <c r="CA31" s="58"/>
      <c r="CB31" s="58"/>
      <c r="CC31" s="58"/>
      <c r="CD31" s="58"/>
      <c r="CE31" s="58"/>
      <c r="CF31" s="58"/>
    </row>
    <row r="32" spans="1:8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56"/>
      <c r="K32" s="56"/>
      <c r="L32" s="56"/>
      <c r="M32" s="56"/>
      <c r="N32" s="56"/>
      <c r="O32" s="56"/>
      <c r="P32" s="56"/>
      <c r="Q32" s="56"/>
      <c r="R32" s="56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81" t="str">
        <f>INDEX('Detected Compounds limits'!$B$2:$I$50, MATCH($AF32,'Detected Compounds limits'!$B$2:$B$50, 0), MATCH(AC$4,'Detected Compounds limits'!$B$2:$I$2,0))</f>
        <v>x</v>
      </c>
      <c r="AD32" s="81"/>
      <c r="AE32" s="82"/>
      <c r="AF32" s="83" t="s">
        <v>16</v>
      </c>
      <c r="AG32" s="81">
        <v>6.3E-2</v>
      </c>
      <c r="AH32" s="81">
        <v>5.2999999999999999E-2</v>
      </c>
      <c r="AI32" s="81">
        <v>0.04</v>
      </c>
      <c r="AJ32" s="81">
        <v>3.2000000000000001E-2</v>
      </c>
      <c r="AK32" s="81">
        <v>3.1E-2</v>
      </c>
      <c r="AL32" s="81">
        <v>2.4E-2</v>
      </c>
      <c r="AM32" s="81">
        <v>6.3E-2</v>
      </c>
      <c r="AN32" s="81">
        <f>INDEX('Detected Compounds limits'!$B$2:$H$50, MATCH($AF32,'Detected Compounds limits'!$B$2:$B$50, 0), MATCH(AN$4,'Detected Compounds limits'!$B$2:$H$2,0))</f>
        <v>2.1000000000000001E-2</v>
      </c>
      <c r="AO32" s="81">
        <f>INDEX('Detected Compounds limits'!$B$2:$H$50, MATCH($AF32,'Detected Compounds limits'!$B$2:$B$50, 0), MATCH(AO$2,'Detected Compounds limits'!$B$2:$H$2,0))</f>
        <v>37</v>
      </c>
      <c r="AP32" s="81">
        <f>INDEX('Detected Compounds limits'!$B$2:$H$50, MATCH($AF32,'Detected Compounds limits'!$B$2:$B$50, 0), MATCH(AP$4,'Detected Compounds limits'!$B$2:$H$2,0))</f>
        <v>10</v>
      </c>
      <c r="AQ32" s="81">
        <f>INDEX('Detected Compounds limits'!$B$2:$H$50, MATCH($AF32,'Detected Compounds limits'!$B$2:$B$50, 0), MATCH(AQ$4,'Detected Compounds limits'!$B$2:$H$2,0))</f>
        <v>37</v>
      </c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25"/>
      <c r="BM32" s="25"/>
      <c r="BN32" s="25"/>
      <c r="BO32" s="25"/>
      <c r="BP32" s="25"/>
      <c r="BQ32" s="25"/>
      <c r="BR32" s="70"/>
      <c r="BS32" s="69"/>
      <c r="BT32" s="69"/>
      <c r="BU32" s="69"/>
      <c r="BV32" s="69"/>
      <c r="BW32" s="69"/>
      <c r="BX32" s="69"/>
      <c r="BY32" s="69"/>
      <c r="BZ32" s="62"/>
      <c r="CA32" s="59"/>
      <c r="CB32" s="59"/>
      <c r="CC32" s="59"/>
      <c r="CD32" s="59"/>
      <c r="CE32" s="59"/>
      <c r="CF32" s="59"/>
    </row>
    <row r="33" spans="1:8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56"/>
      <c r="K33" s="56"/>
      <c r="L33" s="56"/>
      <c r="M33" s="56"/>
      <c r="N33" s="56"/>
      <c r="O33" s="56"/>
      <c r="P33" s="56"/>
      <c r="Q33" s="56"/>
      <c r="R33" s="56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81" t="str">
        <f>INDEX('Detected Compounds limits'!$B$2:$I$50, MATCH($AF33,'Detected Compounds limits'!$B$2:$B$50, 0), MATCH(AC$4,'Detected Compounds limits'!$B$2:$I$2,0))</f>
        <v xml:space="preserve"> </v>
      </c>
      <c r="AD33" s="81"/>
      <c r="AE33" s="82"/>
      <c r="AF33" s="83" t="s">
        <v>22</v>
      </c>
      <c r="AG33" s="81"/>
      <c r="AH33" s="81"/>
      <c r="AI33" s="81"/>
      <c r="AJ33" s="81"/>
      <c r="AK33" s="81"/>
      <c r="AL33" s="81">
        <v>0.14499999999999999</v>
      </c>
      <c r="AM33" s="81">
        <v>0.14499999999999999</v>
      </c>
      <c r="AN33" s="81">
        <f>INDEX('Detected Compounds limits'!$B$2:$H$50, MATCH($AF33,'Detected Compounds limits'!$B$2:$B$50, 0), MATCH(AN$4,'Detected Compounds limits'!$B$2:$H$2,0))</f>
        <v>0.05</v>
      </c>
      <c r="AO33" s="81">
        <f>INDEX('Detected Compounds limits'!$B$2:$H$50, MATCH($AF33,'Detected Compounds limits'!$B$2:$B$50, 0), MATCH(AO$2,'Detected Compounds limits'!$B$2:$H$2,0))</f>
        <v>0.1</v>
      </c>
      <c r="AP33" s="81">
        <f>INDEX('Detected Compounds limits'!$B$2:$H$50, MATCH($AF33,'Detected Compounds limits'!$B$2:$B$50, 0), MATCH(AP$4,'Detected Compounds limits'!$B$2:$H$2,0))</f>
        <v>0.1</v>
      </c>
      <c r="AQ33" s="81">
        <f>INDEX('Detected Compounds limits'!$B$2:$H$50, MATCH($AF33,'Detected Compounds limits'!$B$2:$B$50, 0), MATCH(AQ$4,'Detected Compounds limits'!$B$2:$H$2,0))</f>
        <v>0.1</v>
      </c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25"/>
      <c r="BM33" s="25"/>
      <c r="BN33" s="25"/>
      <c r="BO33" s="25"/>
      <c r="BP33" s="25"/>
      <c r="BQ33" s="25"/>
      <c r="BR33" s="70"/>
      <c r="BS33" s="69"/>
      <c r="BT33" s="69"/>
      <c r="BU33" s="69"/>
      <c r="BV33" s="69"/>
      <c r="BW33" s="69"/>
      <c r="BX33" s="69"/>
      <c r="BY33" s="69"/>
      <c r="BZ33" s="62"/>
      <c r="CA33" s="59"/>
      <c r="CB33" s="59"/>
      <c r="CC33" s="59"/>
      <c r="CD33" s="59"/>
      <c r="CE33" s="59"/>
      <c r="CF33" s="59"/>
    </row>
    <row r="34" spans="1:8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56"/>
      <c r="K34" s="56"/>
      <c r="L34" s="56"/>
      <c r="M34" s="56"/>
      <c r="N34" s="56"/>
      <c r="O34" s="56"/>
      <c r="P34" s="56"/>
      <c r="Q34" s="56"/>
      <c r="R34" s="56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81" t="str">
        <f>INDEX('Detected Compounds limits'!$B$2:$I$50, MATCH($AF34,'Detected Compounds limits'!$B$2:$B$50, 0), MATCH(AC$4,'Detected Compounds limits'!$B$2:$I$2,0))</f>
        <v xml:space="preserve"> </v>
      </c>
      <c r="AD34" s="81"/>
      <c r="AE34" s="82"/>
      <c r="AF34" s="83" t="s">
        <v>26</v>
      </c>
      <c r="AG34" s="81"/>
      <c r="AH34" s="81"/>
      <c r="AI34" s="81"/>
      <c r="AJ34" s="81">
        <v>0.33700000000000002</v>
      </c>
      <c r="AK34" s="81">
        <v>0.2</v>
      </c>
      <c r="AL34" s="81">
        <v>0.249</v>
      </c>
      <c r="AM34" s="81">
        <v>0.33700000000000002</v>
      </c>
      <c r="AN34" s="81">
        <f>INDEX('Detected Compounds limits'!$B$2:$H$50, MATCH($AF34,'Detected Compounds limits'!$B$2:$B$50, 0), MATCH(AN$4,'Detected Compounds limits'!$B$2:$H$2,0))</f>
        <v>0.2</v>
      </c>
      <c r="AO34" s="81">
        <f>INDEX('Detected Compounds limits'!$B$2:$H$50, MATCH($AF34,'Detected Compounds limits'!$B$2:$B$50, 0), MATCH(AO$2,'Detected Compounds limits'!$B$2:$H$2,0))</f>
        <v>0.1</v>
      </c>
      <c r="AP34" s="81">
        <f>INDEX('Detected Compounds limits'!$B$2:$H$50, MATCH($AF34,'Detected Compounds limits'!$B$2:$B$50, 0), MATCH(AP$4,'Detected Compounds limits'!$B$2:$H$2,0))</f>
        <v>0.1</v>
      </c>
      <c r="AQ34" s="81">
        <f>INDEX('Detected Compounds limits'!$B$2:$H$50, MATCH($AF34,'Detected Compounds limits'!$B$2:$B$50, 0), MATCH(AQ$4,'Detected Compounds limits'!$B$2:$H$2,0))</f>
        <v>0.1</v>
      </c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25"/>
      <c r="BM34" s="25"/>
      <c r="BN34" s="25"/>
      <c r="BO34" s="25"/>
      <c r="BP34" s="25"/>
      <c r="BQ34" s="25"/>
      <c r="BR34" s="70"/>
      <c r="BS34" s="69"/>
      <c r="BT34" s="69"/>
      <c r="BU34" s="69"/>
      <c r="BV34" s="69"/>
      <c r="BW34" s="69"/>
      <c r="BX34" s="69"/>
      <c r="BY34" s="69"/>
      <c r="BZ34" s="62"/>
      <c r="CA34" s="59"/>
      <c r="CB34" s="59"/>
      <c r="CC34" s="59"/>
      <c r="CD34" s="59"/>
      <c r="CE34" s="59" t="s">
        <v>76</v>
      </c>
      <c r="CF34" s="59"/>
    </row>
    <row r="35" spans="1:8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56"/>
      <c r="K35" s="56"/>
      <c r="L35" s="56"/>
      <c r="M35" s="56"/>
      <c r="N35" s="56"/>
      <c r="O35" s="56"/>
      <c r="P35" s="56"/>
      <c r="Q35" s="56"/>
      <c r="R35" s="56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81" t="str">
        <f>INDEX('Detected Compounds limits'!$B$2:$I$50, MATCH($AF35,'Detected Compounds limits'!$B$2:$B$50, 0), MATCH(AC$4,'Detected Compounds limits'!$B$2:$I$2,0))</f>
        <v xml:space="preserve"> </v>
      </c>
      <c r="AD35" s="81"/>
      <c r="AE35" s="82"/>
      <c r="AF35" s="83" t="s">
        <v>94</v>
      </c>
      <c r="AG35" s="81">
        <v>0.18</v>
      </c>
      <c r="AH35" s="81">
        <v>0.24</v>
      </c>
      <c r="AI35" s="81">
        <v>0.16300000000000001</v>
      </c>
      <c r="AJ35" s="81">
        <v>0.17899999999999999</v>
      </c>
      <c r="AK35" s="81">
        <v>9.9000000000000005E-2</v>
      </c>
      <c r="AL35" s="81"/>
      <c r="AM35" s="81">
        <v>0.24</v>
      </c>
      <c r="AN35" s="81">
        <f>INDEX('Detected Compounds limits'!$B$2:$H$50, MATCH($AF35,'Detected Compounds limits'!$B$2:$B$50, 0), MATCH(AN$4,'Detected Compounds limits'!$B$2:$H$2,0))</f>
        <v>0.02</v>
      </c>
      <c r="AO35" s="81">
        <f>INDEX('Detected Compounds limits'!$B$2:$H$50, MATCH($AF35,'Detected Compounds limits'!$B$2:$B$50, 0), MATCH(AO$2,'Detected Compounds limits'!$B$2:$H$2,0))</f>
        <v>0.1</v>
      </c>
      <c r="AP35" s="81">
        <f>INDEX('Detected Compounds limits'!$B$2:$H$50, MATCH($AF35,'Detected Compounds limits'!$B$2:$B$50, 0), MATCH(AP$4,'Detected Compounds limits'!$B$2:$H$2,0))</f>
        <v>0.1</v>
      </c>
      <c r="AQ35" s="81">
        <f>INDEX('Detected Compounds limits'!$B$2:$H$50, MATCH($AF35,'Detected Compounds limits'!$B$2:$B$50, 0), MATCH(AQ$4,'Detected Compounds limits'!$B$2:$H$2,0))</f>
        <v>0.1</v>
      </c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25"/>
      <c r="BM35" s="25"/>
      <c r="BN35" s="25"/>
      <c r="BO35" s="25"/>
      <c r="BP35" s="25"/>
      <c r="BQ35" s="25"/>
      <c r="BR35" s="70"/>
      <c r="BS35" s="69"/>
      <c r="BT35" s="69"/>
      <c r="BU35" s="69"/>
      <c r="BV35" s="69"/>
      <c r="BW35" s="69"/>
      <c r="BX35" s="69"/>
      <c r="BY35" s="69"/>
      <c r="BZ35" s="62"/>
      <c r="CA35" s="58"/>
      <c r="CB35" s="58"/>
      <c r="CC35" s="58"/>
      <c r="CD35" s="58"/>
      <c r="CE35" s="58"/>
      <c r="CF35" s="58"/>
    </row>
    <row r="36" spans="1:8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56"/>
      <c r="K36" s="56"/>
      <c r="L36" s="56"/>
      <c r="M36" s="56"/>
      <c r="N36" s="56"/>
      <c r="O36" s="56"/>
      <c r="P36" s="56"/>
      <c r="Q36" s="56"/>
      <c r="R36" s="56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81" t="str">
        <f>INDEX('Detected Compounds limits'!$B$2:$I$50, MATCH($AF36,'Detected Compounds limits'!$B$2:$B$50, 0), MATCH(AC$4,'Detected Compounds limits'!$B$2:$I$2,0))</f>
        <v xml:space="preserve"> </v>
      </c>
      <c r="AD36" s="81"/>
      <c r="AE36" s="82"/>
      <c r="AF36" s="83" t="s">
        <v>18</v>
      </c>
      <c r="AG36" s="81"/>
      <c r="AH36" s="81">
        <v>5.2000000000000006E-4</v>
      </c>
      <c r="AI36" s="81">
        <v>2.9999999999999997E-4</v>
      </c>
      <c r="AJ36" s="81"/>
      <c r="AK36" s="81"/>
      <c r="AL36" s="81"/>
      <c r="AM36" s="81">
        <v>5.2000000000000006E-4</v>
      </c>
      <c r="AN36" s="81">
        <f>INDEX('Detected Compounds limits'!$B$2:$H$50, MATCH($AF36,'Detected Compounds limits'!$B$2:$B$50, 0), MATCH(AN$4,'Detected Compounds limits'!$B$2:$H$2,0))</f>
        <v>2.0000000000000001E-4</v>
      </c>
      <c r="AO36" s="81">
        <f>INDEX('Detected Compounds limits'!$B$2:$H$50, MATCH($AF36,'Detected Compounds limits'!$B$2:$B$50, 0), MATCH(AO$2,'Detected Compounds limits'!$B$2:$H$2,0))</f>
        <v>4.6000000000000001E-4</v>
      </c>
      <c r="AP36" s="81">
        <f>INDEX('Detected Compounds limits'!$B$2:$H$50, MATCH($AF36,'Detected Compounds limits'!$B$2:$B$50, 0), MATCH(AP$4,'Detected Compounds limits'!$B$2:$H$2,0))</f>
        <v>4.6000000000000001E-4</v>
      </c>
      <c r="AQ36" s="81">
        <f>INDEX('Detected Compounds limits'!$B$2:$H$50, MATCH($AF36,'Detected Compounds limits'!$B$2:$B$50, 0), MATCH(AQ$4,'Detected Compounds limits'!$B$2:$H$2,0))</f>
        <v>4.6000000000000001E-4</v>
      </c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25"/>
      <c r="BM36" s="25"/>
      <c r="BN36" s="25"/>
      <c r="BO36" s="25"/>
      <c r="BP36" s="25"/>
      <c r="BQ36" s="25"/>
      <c r="BR36" s="70"/>
      <c r="BS36" s="69"/>
      <c r="BT36" s="69"/>
      <c r="BU36" s="69"/>
      <c r="BV36" s="69"/>
      <c r="BW36" s="69"/>
      <c r="BX36" s="69"/>
      <c r="BY36" s="69"/>
      <c r="BZ36" s="62"/>
      <c r="CA36" s="59"/>
      <c r="CB36" s="59"/>
      <c r="CC36" s="59"/>
      <c r="CD36" s="59"/>
      <c r="CE36" s="59"/>
      <c r="CF36" s="59"/>
    </row>
    <row r="37" spans="1:84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56"/>
      <c r="K37" s="56"/>
      <c r="L37" s="56"/>
      <c r="M37" s="56"/>
      <c r="N37" s="56"/>
      <c r="O37" s="56"/>
      <c r="P37" s="56"/>
      <c r="Q37" s="56"/>
      <c r="R37" s="56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81" t="str">
        <f>INDEX('Detected Compounds limits'!$B$2:$I$50, MATCH($AF37,'Detected Compounds limits'!$B$2:$B$50, 0), MATCH(AC$4,'Detected Compounds limits'!$B$2:$I$2,0))</f>
        <v xml:space="preserve"> </v>
      </c>
      <c r="AD37" s="81"/>
      <c r="AE37" s="82"/>
      <c r="AF37" s="83" t="s">
        <v>20</v>
      </c>
      <c r="AG37" s="81"/>
      <c r="AH37" s="81">
        <v>2.0000000000000001E-4</v>
      </c>
      <c r="AI37" s="81">
        <v>1.6000000000000001E-4</v>
      </c>
      <c r="AJ37" s="81"/>
      <c r="AK37" s="81"/>
      <c r="AL37" s="81"/>
      <c r="AM37" s="81">
        <v>2.0000000000000001E-4</v>
      </c>
      <c r="AN37" s="81">
        <f>INDEX('Detected Compounds limits'!$B$2:$H$50, MATCH($AF37,'Detected Compounds limits'!$B$2:$B$50, 0), MATCH(AN$4,'Detected Compounds limits'!$B$2:$H$2,0))</f>
        <v>1E-4</v>
      </c>
      <c r="AO37" s="81">
        <f>INDEX('Detected Compounds limits'!$B$2:$H$50, MATCH($AF37,'Detected Compounds limits'!$B$2:$B$50, 0), MATCH(AO$2,'Detected Compounds limits'!$B$2:$H$2,0))</f>
        <v>1E-3</v>
      </c>
      <c r="AP37" s="81">
        <f>INDEX('Detected Compounds limits'!$B$2:$H$50, MATCH($AF37,'Detected Compounds limits'!$B$2:$B$50, 0), MATCH(AP$4,'Detected Compounds limits'!$B$2:$H$2,0))</f>
        <v>0.1</v>
      </c>
      <c r="AQ37" s="81">
        <f>INDEX('Detected Compounds limits'!$B$2:$H$50, MATCH($AF37,'Detected Compounds limits'!$B$2:$B$50, 0), MATCH(AQ$4,'Detected Compounds limits'!$B$2:$H$2,0))</f>
        <v>1E-3</v>
      </c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25"/>
      <c r="BM37" s="25"/>
      <c r="BN37" s="25"/>
      <c r="BO37" s="25"/>
      <c r="BP37" s="25"/>
      <c r="BQ37" s="25"/>
      <c r="BR37" s="70"/>
      <c r="BS37" s="69"/>
      <c r="BT37" s="69"/>
      <c r="BU37" s="69"/>
      <c r="BV37" s="69"/>
      <c r="BW37" s="69"/>
      <c r="BX37" s="69"/>
      <c r="BY37" s="69"/>
      <c r="BZ37" s="62"/>
      <c r="CA37" s="59"/>
      <c r="CB37" s="59"/>
      <c r="CC37" s="59"/>
      <c r="CD37" s="59"/>
      <c r="CE37" s="59"/>
      <c r="CF37" s="59"/>
    </row>
    <row r="38" spans="1:84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56"/>
      <c r="K38" s="56"/>
      <c r="L38" s="56"/>
      <c r="M38" s="56"/>
      <c r="N38" s="56"/>
      <c r="O38" s="56"/>
      <c r="P38" s="56"/>
      <c r="Q38" s="56"/>
      <c r="R38" s="56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81" t="str">
        <f>INDEX('Detected Compounds limits'!$B$2:$I$50, MATCH($AF38,'Detected Compounds limits'!$B$2:$B$50, 0), MATCH(AC$4,'Detected Compounds limits'!$B$2:$I$2,0))</f>
        <v xml:space="preserve"> </v>
      </c>
      <c r="AD38" s="81"/>
      <c r="AE38" s="82"/>
      <c r="AF38" s="83" t="s">
        <v>24</v>
      </c>
      <c r="AG38" s="81"/>
      <c r="AH38" s="81">
        <v>1.2999999999999999E-3</v>
      </c>
      <c r="AI38" s="81"/>
      <c r="AJ38" s="81"/>
      <c r="AK38" s="81"/>
      <c r="AL38" s="81"/>
      <c r="AM38" s="81">
        <v>1.2999999999999999E-3</v>
      </c>
      <c r="AN38" s="81">
        <f>INDEX('Detected Compounds limits'!$B$2:$H$50, MATCH($AF38,'Detected Compounds limits'!$B$2:$B$50, 0), MATCH(AN$4,'Detected Compounds limits'!$B$2:$H$2,0))</f>
        <v>2.9999999999999997E-4</v>
      </c>
      <c r="AO38" s="81">
        <f>INDEX('Detected Compounds limits'!$B$2:$H$50, MATCH($AF38,'Detected Compounds limits'!$B$2:$B$50, 0), MATCH(AO$2,'Detected Compounds limits'!$B$2:$H$2,0))</f>
        <v>2.0000000000000001E-4</v>
      </c>
      <c r="AP38" s="81">
        <f>INDEX('Detected Compounds limits'!$B$2:$H$50, MATCH($AF38,'Detected Compounds limits'!$B$2:$B$50, 0), MATCH(AP$4,'Detected Compounds limits'!$B$2:$H$2,0))</f>
        <v>0.1</v>
      </c>
      <c r="AQ38" s="81">
        <f>INDEX('Detected Compounds limits'!$B$2:$H$50, MATCH($AF38,'Detected Compounds limits'!$B$2:$B$50, 0), MATCH(AQ$4,'Detected Compounds limits'!$B$2:$H$2,0))</f>
        <v>2.0000000000000001E-4</v>
      </c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25"/>
      <c r="BM38" s="25"/>
      <c r="BN38" s="25"/>
      <c r="BO38" s="25"/>
      <c r="BP38" s="25"/>
      <c r="BQ38" s="25"/>
      <c r="BR38" s="70"/>
      <c r="BS38" s="69"/>
      <c r="BT38" s="69"/>
      <c r="BU38" s="69"/>
      <c r="BV38" s="69"/>
      <c r="BW38" s="69"/>
      <c r="BX38" s="69"/>
      <c r="BY38" s="69"/>
      <c r="BZ38" s="62"/>
      <c r="CA38" s="59"/>
      <c r="CB38" s="59"/>
      <c r="CC38" s="59"/>
      <c r="CD38" s="59"/>
      <c r="CE38" s="59"/>
      <c r="CF38" s="59"/>
    </row>
    <row r="39" spans="1:84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56"/>
      <c r="K39" s="56"/>
      <c r="L39" s="56"/>
      <c r="M39" s="56"/>
      <c r="N39" s="56"/>
      <c r="O39" s="56"/>
      <c r="P39" s="56"/>
      <c r="Q39" s="56"/>
      <c r="R39" s="56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81" t="str">
        <f>INDEX('Detected Compounds limits'!$B$2:$I$50, MATCH($AF39,'Detected Compounds limits'!$B$2:$B$50, 0), MATCH(AC$4,'Detected Compounds limits'!$B$2:$I$2,0))</f>
        <v xml:space="preserve"> </v>
      </c>
      <c r="AD39" s="81"/>
      <c r="AE39" s="82"/>
      <c r="AF39" s="83" t="s">
        <v>27</v>
      </c>
      <c r="AG39" s="81">
        <v>4.7999999999999996E-4</v>
      </c>
      <c r="AH39" s="81"/>
      <c r="AI39" s="81"/>
      <c r="AJ39" s="81"/>
      <c r="AK39" s="81"/>
      <c r="AL39" s="81"/>
      <c r="AM39" s="81">
        <v>4.7999999999999996E-4</v>
      </c>
      <c r="AN39" s="81">
        <f>INDEX('Detected Compounds limits'!$B$2:$H$50, MATCH($AF39,'Detected Compounds limits'!$B$2:$B$50, 0), MATCH(AN$4,'Detected Compounds limits'!$B$2:$H$2,0))</f>
        <v>2.9999999999999997E-4</v>
      </c>
      <c r="AO39" s="81">
        <f>INDEX('Detected Compounds limits'!$B$2:$H$50, MATCH($AF39,'Detected Compounds limits'!$B$2:$B$50, 0), MATCH(AO$2,'Detected Compounds limits'!$B$2:$H$2,0))</f>
        <v>3.0000000000000001E-5</v>
      </c>
      <c r="AP39" s="81">
        <f>INDEX('Detected Compounds limits'!$B$2:$H$50, MATCH($AF39,'Detected Compounds limits'!$B$2:$B$50, 0), MATCH(AP$4,'Detected Compounds limits'!$B$2:$H$2,0))</f>
        <v>3.0000000000000001E-5</v>
      </c>
      <c r="AQ39" s="81">
        <f>INDEX('Detected Compounds limits'!$B$2:$H$50, MATCH($AF39,'Detected Compounds limits'!$B$2:$B$50, 0), MATCH(AQ$4,'Detected Compounds limits'!$B$2:$H$2,0))</f>
        <v>3.0000000000000001E-5</v>
      </c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25"/>
      <c r="BM39" s="25"/>
      <c r="BN39" s="25"/>
      <c r="BO39" s="25"/>
      <c r="BP39" s="25"/>
      <c r="BQ39" s="25"/>
      <c r="BR39" s="70"/>
      <c r="BS39" s="69"/>
      <c r="BT39" s="69"/>
      <c r="BU39" s="69"/>
      <c r="BV39" s="69"/>
      <c r="BW39" s="69"/>
      <c r="BX39" s="69"/>
      <c r="BY39" s="69"/>
      <c r="BZ39" s="62"/>
      <c r="CA39" s="58"/>
      <c r="CB39" s="58"/>
      <c r="CC39" s="58"/>
      <c r="CD39" s="58"/>
      <c r="CE39" s="58"/>
      <c r="CF39" s="58"/>
    </row>
    <row r="40" spans="1:84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56"/>
      <c r="K40" s="56"/>
      <c r="L40" s="56"/>
      <c r="M40" s="56"/>
      <c r="N40" s="56"/>
      <c r="O40" s="56"/>
      <c r="P40" s="56"/>
      <c r="Q40" s="56"/>
      <c r="R40" s="56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81" t="str">
        <f>INDEX('Detected Compounds limits'!$B$2:$I$50, MATCH($AF40,'Detected Compounds limits'!$B$2:$B$50, 0), MATCH(AC$4,'Detected Compounds limits'!$B$2:$I$2,0))</f>
        <v xml:space="preserve"> </v>
      </c>
      <c r="AD40" s="81" t="s">
        <v>65</v>
      </c>
      <c r="AE40" s="82" t="s">
        <v>65</v>
      </c>
      <c r="AF40" s="83" t="s">
        <v>31</v>
      </c>
      <c r="AG40" s="81"/>
      <c r="AH40" s="81"/>
      <c r="AI40" s="81"/>
      <c r="AJ40" s="81"/>
      <c r="AK40" s="81"/>
      <c r="AL40" s="81">
        <v>0.04</v>
      </c>
      <c r="AM40" s="81">
        <v>0.04</v>
      </c>
      <c r="AN40" s="81">
        <f>INDEX('Detected Compounds limits'!$B$2:$H$50, MATCH($AF40,'Detected Compounds limits'!$B$2:$B$50, 0), MATCH(AN$4,'Detected Compounds limits'!$B$2:$H$2,0))</f>
        <v>0.04</v>
      </c>
      <c r="AO40" s="81">
        <f>INDEX('Detected Compounds limits'!$B$2:$H$50, MATCH($AF40,'Detected Compounds limits'!$B$2:$B$50, 0), MATCH(AO$2,'Detected Compounds limits'!$B$2:$H$2,0))</f>
        <v>88</v>
      </c>
      <c r="AP40" s="81">
        <f>INDEX('Detected Compounds limits'!$B$2:$H$50, MATCH($AF40,'Detected Compounds limits'!$B$2:$B$50, 0), MATCH(AP$4,'Detected Compounds limits'!$B$2:$H$2,0))</f>
        <v>0.1</v>
      </c>
      <c r="AQ40" s="81">
        <f>INDEX('Detected Compounds limits'!$B$2:$H$50, MATCH($AF40,'Detected Compounds limits'!$B$2:$B$50, 0), MATCH(AQ$4,'Detected Compounds limits'!$B$2:$H$2,0))</f>
        <v>88</v>
      </c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25"/>
      <c r="BM40" s="25"/>
      <c r="BN40" s="25"/>
      <c r="BO40" s="25"/>
      <c r="BP40" s="25"/>
      <c r="BQ40" s="25"/>
      <c r="BR40" s="70"/>
      <c r="BS40" s="69"/>
      <c r="BT40" s="69"/>
      <c r="BU40" s="69"/>
      <c r="BV40" s="69"/>
      <c r="BW40" s="69"/>
      <c r="BX40" s="69"/>
      <c r="BY40" s="69"/>
      <c r="BZ40" s="62"/>
      <c r="CA40" s="59"/>
      <c r="CB40" s="59"/>
      <c r="CC40" s="59"/>
      <c r="CD40" s="59"/>
      <c r="CE40" s="59"/>
      <c r="CF40" s="59" t="s">
        <v>76</v>
      </c>
    </row>
    <row r="41" spans="1:84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56"/>
      <c r="K41" s="56"/>
      <c r="L41" s="56"/>
      <c r="M41" s="56"/>
      <c r="N41" s="56"/>
      <c r="O41" s="56"/>
      <c r="P41" s="56"/>
      <c r="Q41" s="56"/>
      <c r="R41" s="56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81" t="str">
        <f>INDEX('Detected Compounds limits'!$B$2:$I$50, MATCH($AF41,'Detected Compounds limits'!$B$2:$B$50, 0), MATCH(AC$4,'Detected Compounds limits'!$B$2:$I$2,0))</f>
        <v xml:space="preserve"> </v>
      </c>
      <c r="AD41" s="81"/>
      <c r="AE41" s="82"/>
      <c r="AF41" s="83" t="s">
        <v>37</v>
      </c>
      <c r="AG41" s="81"/>
      <c r="AH41" s="81"/>
      <c r="AI41" s="81"/>
      <c r="AJ41" s="81"/>
      <c r="AK41" s="81">
        <v>3.2000000000000003E-4</v>
      </c>
      <c r="AL41" s="81"/>
      <c r="AM41" s="81">
        <v>3.2000000000000003E-4</v>
      </c>
      <c r="AN41" s="81">
        <f>INDEX('Detected Compounds limits'!$B$2:$H$50, MATCH($AF41,'Detected Compounds limits'!$B$2:$B$50, 0), MATCH(AN$4,'Detected Compounds limits'!$B$2:$H$2,0))</f>
        <v>2.9999999999999997E-4</v>
      </c>
      <c r="AO41" s="81">
        <f>INDEX('Detected Compounds limits'!$B$2:$H$50, MATCH($AF41,'Detected Compounds limits'!$B$2:$B$50, 0), MATCH(AO$2,'Detected Compounds limits'!$B$2:$H$2,0))</f>
        <v>2.1999999999999999E-5</v>
      </c>
      <c r="AP41" s="81">
        <f>INDEX('Detected Compounds limits'!$B$2:$H$50, MATCH($AF41,'Detected Compounds limits'!$B$2:$B$50, 0), MATCH(AP$4,'Detected Compounds limits'!$B$2:$H$2,0))</f>
        <v>0.1</v>
      </c>
      <c r="AQ41" s="81">
        <f>INDEX('Detected Compounds limits'!$B$2:$H$50, MATCH($AF41,'Detected Compounds limits'!$B$2:$B$50, 0), MATCH(AQ$4,'Detected Compounds limits'!$B$2:$H$2,0))</f>
        <v>2.1999999999999999E-5</v>
      </c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25"/>
      <c r="BM41" s="25"/>
      <c r="BN41" s="25"/>
      <c r="BO41" s="25"/>
      <c r="BP41" s="25"/>
      <c r="BQ41" s="25"/>
      <c r="BR41" s="70"/>
      <c r="BS41" s="69"/>
      <c r="BT41" s="69"/>
      <c r="BU41" s="69"/>
      <c r="BV41" s="69"/>
      <c r="BW41" s="69"/>
      <c r="BX41" s="69"/>
      <c r="BY41" s="69"/>
      <c r="BZ41" s="62"/>
      <c r="CA41" s="59"/>
      <c r="CB41" s="59"/>
      <c r="CC41" s="59"/>
      <c r="CD41" s="59"/>
      <c r="CE41" s="59"/>
      <c r="CF41" s="59"/>
    </row>
    <row r="42" spans="1:84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56"/>
      <c r="K42" s="56"/>
      <c r="L42" s="56"/>
      <c r="M42" s="56"/>
      <c r="N42" s="56"/>
      <c r="O42" s="56"/>
      <c r="P42" s="56"/>
      <c r="Q42" s="56"/>
      <c r="R42" s="56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81" t="str">
        <f>INDEX('Detected Compounds limits'!$B$2:$I$50, MATCH($AF42,'Detected Compounds limits'!$B$2:$B$50, 0), MATCH(AC$4,'Detected Compounds limits'!$B$2:$I$2,0))</f>
        <v xml:space="preserve"> </v>
      </c>
      <c r="AD42" s="81"/>
      <c r="AE42" s="82"/>
      <c r="AF42" s="83" t="s">
        <v>40</v>
      </c>
      <c r="AG42" s="81"/>
      <c r="AH42" s="81"/>
      <c r="AI42" s="81"/>
      <c r="AJ42" s="81"/>
      <c r="AK42" s="81">
        <v>0.25</v>
      </c>
      <c r="AL42" s="81">
        <v>0.05</v>
      </c>
      <c r="AM42" s="81">
        <v>0.25</v>
      </c>
      <c r="AN42" s="81">
        <f>INDEX('Detected Compounds limits'!$B$2:$H$50, MATCH($AF42,'Detected Compounds limits'!$B$2:$B$50, 0), MATCH(AN$4,'Detected Compounds limits'!$B$2:$H$2,0))</f>
        <v>0.05</v>
      </c>
      <c r="AO42" s="81">
        <f>INDEX('Detected Compounds limits'!$B$2:$H$50, MATCH($AF42,'Detected Compounds limits'!$B$2:$B$50, 0), MATCH(AO$2,'Detected Compounds limits'!$B$2:$H$2,0))</f>
        <v>0.66</v>
      </c>
      <c r="AP42" s="81">
        <f>INDEX('Detected Compounds limits'!$B$2:$H$50, MATCH($AF42,'Detected Compounds limits'!$B$2:$B$50, 0), MATCH(AP$4,'Detected Compounds limits'!$B$2:$H$2,0))</f>
        <v>0.66</v>
      </c>
      <c r="AQ42" s="81">
        <f>INDEX('Detected Compounds limits'!$B$2:$H$50, MATCH($AF42,'Detected Compounds limits'!$B$2:$B$50, 0), MATCH(AQ$4,'Detected Compounds limits'!$B$2:$H$2,0))</f>
        <v>0.66</v>
      </c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25"/>
      <c r="BM42" s="25"/>
      <c r="BN42" s="25"/>
      <c r="BO42" s="25"/>
      <c r="BP42" s="25"/>
      <c r="BQ42" s="25"/>
      <c r="BR42" s="70"/>
      <c r="BS42" s="69"/>
      <c r="BT42" s="69"/>
      <c r="BU42" s="69"/>
      <c r="BV42" s="69"/>
      <c r="BW42" s="69"/>
      <c r="BX42" s="69"/>
      <c r="BY42" s="69"/>
      <c r="BZ42" s="62"/>
      <c r="CA42" s="59"/>
      <c r="CB42" s="59"/>
      <c r="CC42" s="59"/>
      <c r="CD42" s="59"/>
      <c r="CE42" s="59"/>
      <c r="CF42" s="59" t="s">
        <v>76</v>
      </c>
    </row>
    <row r="43" spans="1:84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56"/>
      <c r="K43" s="56"/>
      <c r="L43" s="56"/>
      <c r="M43" s="56"/>
      <c r="N43" s="56"/>
      <c r="O43" s="56"/>
      <c r="P43" s="56"/>
      <c r="Q43" s="56"/>
      <c r="R43" s="56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81" t="str">
        <f>INDEX('Detected Compounds limits'!$B$2:$I$50, MATCH($AF43,'Detected Compounds limits'!$B$2:$B$50, 0), MATCH(AC$4,'Detected Compounds limits'!$B$2:$I$2,0))</f>
        <v xml:space="preserve"> </v>
      </c>
      <c r="AD43" s="81"/>
      <c r="AE43" s="82"/>
      <c r="AF43" s="83" t="s">
        <v>57</v>
      </c>
      <c r="AG43" s="81"/>
      <c r="AH43" s="81"/>
      <c r="AI43" s="81"/>
      <c r="AJ43" s="81">
        <v>0.05</v>
      </c>
      <c r="AK43" s="81">
        <v>0.26300000000000001</v>
      </c>
      <c r="AL43" s="81">
        <v>0.221</v>
      </c>
      <c r="AM43" s="81">
        <v>0.26300000000000001</v>
      </c>
      <c r="AN43" s="81">
        <f>INDEX('Detected Compounds limits'!$B$2:$H$50, MATCH($AF43,'Detected Compounds limits'!$B$2:$B$50, 0), MATCH(AN$4,'Detected Compounds limits'!$B$2:$H$2,0))</f>
        <v>0.05</v>
      </c>
      <c r="AO43" s="81">
        <f>INDEX('Detected Compounds limits'!$B$2:$H$50, MATCH($AF43,'Detected Compounds limits'!$B$2:$B$50, 0), MATCH(AO$2,'Detected Compounds limits'!$B$2:$H$2,0))</f>
        <v>0.1</v>
      </c>
      <c r="AP43" s="81">
        <f>INDEX('Detected Compounds limits'!$B$2:$H$50, MATCH($AF43,'Detected Compounds limits'!$B$2:$B$50, 0), MATCH(AP$4,'Detected Compounds limits'!$B$2:$H$2,0))</f>
        <v>0.1</v>
      </c>
      <c r="AQ43" s="81">
        <f>INDEX('Detected Compounds limits'!$B$2:$H$50, MATCH($AF43,'Detected Compounds limits'!$B$2:$B$50, 0), MATCH(AQ$4,'Detected Compounds limits'!$B$2:$H$2,0))</f>
        <v>0.1</v>
      </c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25"/>
      <c r="BM43" s="25"/>
      <c r="BN43" s="25"/>
      <c r="BO43" s="25"/>
      <c r="BP43" s="25"/>
      <c r="BQ43" s="25"/>
      <c r="BR43" s="70"/>
      <c r="BS43" s="69"/>
      <c r="BT43" s="69"/>
      <c r="BU43" s="69"/>
      <c r="BV43" s="69"/>
      <c r="BW43" s="69"/>
      <c r="BX43" s="69"/>
      <c r="BY43" s="69"/>
      <c r="BZ43" s="62"/>
      <c r="CA43" s="58"/>
      <c r="CB43" s="58"/>
      <c r="CC43" s="58"/>
      <c r="CD43" s="58"/>
      <c r="CE43" s="58"/>
      <c r="CF43" s="58"/>
    </row>
    <row r="44" spans="1:84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56"/>
      <c r="K44" s="56"/>
      <c r="L44" s="56"/>
      <c r="M44" s="56"/>
      <c r="N44" s="56"/>
      <c r="O44" s="56"/>
      <c r="P44" s="56"/>
      <c r="Q44" s="56"/>
      <c r="R44" s="56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81" t="str">
        <f>INDEX('Detected Compounds limits'!$B$2:$I$50, MATCH($AF44,'Detected Compounds limits'!$B$2:$B$50, 0), MATCH(AC$4,'Detected Compounds limits'!$B$2:$I$2,0))</f>
        <v>x</v>
      </c>
      <c r="AD44" s="81"/>
      <c r="AE44" s="82"/>
      <c r="AF44" s="83" t="s">
        <v>42</v>
      </c>
      <c r="AG44" s="81">
        <v>6.6000000000000003E-2</v>
      </c>
      <c r="AH44" s="81"/>
      <c r="AI44" s="81"/>
      <c r="AJ44" s="81"/>
      <c r="AK44" s="81"/>
      <c r="AL44" s="81"/>
      <c r="AM44" s="81">
        <v>6.6000000000000003E-2</v>
      </c>
      <c r="AN44" s="81">
        <f>INDEX('Detected Compounds limits'!$B$2:$H$50, MATCH($AF44,'Detected Compounds limits'!$B$2:$B$50, 0), MATCH(AN$4,'Detected Compounds limits'!$B$2:$H$2,0))</f>
        <v>0.04</v>
      </c>
      <c r="AO44" s="81">
        <f>INDEX('Detected Compounds limits'!$B$2:$H$50, MATCH($AF44,'Detected Compounds limits'!$B$2:$B$50, 0), MATCH(AO$2,'Detected Compounds limits'!$B$2:$H$2,0))</f>
        <v>91.9</v>
      </c>
      <c r="AP44" s="81">
        <f>INDEX('Detected Compounds limits'!$B$2:$H$50, MATCH($AF44,'Detected Compounds limits'!$B$2:$B$50, 0), MATCH(AP$4,'Detected Compounds limits'!$B$2:$H$2,0))</f>
        <v>10</v>
      </c>
      <c r="AQ44" s="81">
        <f>INDEX('Detected Compounds limits'!$B$2:$H$50, MATCH($AF44,'Detected Compounds limits'!$B$2:$B$50, 0), MATCH(AQ$4,'Detected Compounds limits'!$B$2:$H$2,0))</f>
        <v>91.9</v>
      </c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25"/>
      <c r="BM44" s="25"/>
      <c r="BN44" s="25"/>
      <c r="BO44" s="25"/>
      <c r="BP44" s="25"/>
      <c r="BQ44" s="25"/>
      <c r="BR44" s="70"/>
      <c r="BS44" s="69"/>
      <c r="BT44" s="69"/>
      <c r="BU44" s="69"/>
      <c r="BV44" s="69"/>
      <c r="BW44" s="69"/>
      <c r="BX44" s="69"/>
      <c r="BY44" s="69"/>
      <c r="BZ44" s="62"/>
      <c r="CA44" s="59"/>
      <c r="CB44" s="59"/>
      <c r="CC44" s="59"/>
      <c r="CD44" s="59"/>
      <c r="CE44" s="59"/>
      <c r="CF44" s="59"/>
    </row>
    <row r="45" spans="1:84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56"/>
      <c r="K45" s="56"/>
      <c r="L45" s="56"/>
      <c r="M45" s="56"/>
      <c r="N45" s="56"/>
      <c r="O45" s="56"/>
      <c r="P45" s="56"/>
      <c r="Q45" s="56"/>
      <c r="R45" s="56"/>
      <c r="S45" s="62" t="s">
        <v>220</v>
      </c>
      <c r="T45" s="62"/>
      <c r="U45" s="62"/>
      <c r="V45" s="62"/>
      <c r="W45" s="62"/>
      <c r="X45" s="62"/>
      <c r="Y45" s="62"/>
      <c r="Z45" s="62"/>
      <c r="AA45" s="62"/>
      <c r="AB45" s="62"/>
      <c r="AC45" s="81" t="str">
        <f>INDEX('Detected Compounds limits'!$B$2:$I$50, MATCH($AF45,'Detected Compounds limits'!$B$2:$B$50, 0), MATCH(AC$4,'Detected Compounds limits'!$B$2:$I$2,0))</f>
        <v>x</v>
      </c>
      <c r="AD45" s="81"/>
      <c r="AE45" s="82"/>
      <c r="AF45" s="83" t="s">
        <v>44</v>
      </c>
      <c r="AG45" s="81">
        <v>0.04</v>
      </c>
      <c r="AH45" s="81">
        <v>0.04</v>
      </c>
      <c r="AI45" s="81"/>
      <c r="AJ45" s="81"/>
      <c r="AK45" s="81">
        <v>0.02</v>
      </c>
      <c r="AL45" s="81">
        <v>0.02</v>
      </c>
      <c r="AM45" s="81">
        <v>0.04</v>
      </c>
      <c r="AN45" s="81">
        <f>INDEX('Detected Compounds limits'!$B$2:$H$50, MATCH($AF45,'Detected Compounds limits'!$B$2:$B$50, 0), MATCH(AN$4,'Detected Compounds limits'!$B$2:$H$2,0))</f>
        <v>0.02</v>
      </c>
      <c r="AO45" s="81">
        <f>INDEX('Detected Compounds limits'!$B$2:$H$50, MATCH($AF45,'Detected Compounds limits'!$B$2:$B$50, 0), MATCH(AO$2,'Detected Compounds limits'!$B$2:$H$2,0))</f>
        <v>21.7</v>
      </c>
      <c r="AP45" s="81">
        <f>INDEX('Detected Compounds limits'!$B$2:$H$50, MATCH($AF45,'Detected Compounds limits'!$B$2:$B$50, 0), MATCH(AP$4,'Detected Compounds limits'!$B$2:$H$2,0))</f>
        <v>10</v>
      </c>
      <c r="AQ45" s="81">
        <f>INDEX('Detected Compounds limits'!$B$2:$H$50, MATCH($AF45,'Detected Compounds limits'!$B$2:$B$50, 0), MATCH(AQ$4,'Detected Compounds limits'!$B$2:$H$2,0))</f>
        <v>21.7</v>
      </c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25"/>
      <c r="BM45" s="25"/>
      <c r="BN45" s="25"/>
      <c r="BO45" s="25"/>
      <c r="BP45" s="25"/>
      <c r="BQ45" s="25"/>
      <c r="BR45" s="70"/>
      <c r="BS45" s="69"/>
      <c r="BT45" s="69"/>
      <c r="BU45" s="69"/>
      <c r="BV45" s="69"/>
      <c r="BW45" s="69"/>
      <c r="BX45" s="69"/>
      <c r="BY45" s="69"/>
      <c r="BZ45" s="62"/>
      <c r="CA45" s="59" t="s">
        <v>76</v>
      </c>
      <c r="CB45" s="59" t="s">
        <v>76</v>
      </c>
      <c r="CC45" s="59"/>
      <c r="CD45" s="59"/>
      <c r="CE45" s="59" t="s">
        <v>76</v>
      </c>
      <c r="CF45" s="59" t="s">
        <v>76</v>
      </c>
    </row>
    <row r="46" spans="1:84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56"/>
      <c r="K46" s="56"/>
      <c r="L46" s="56"/>
      <c r="M46" s="56"/>
      <c r="N46" s="56"/>
      <c r="O46" s="56"/>
      <c r="P46" s="56"/>
      <c r="Q46" s="56"/>
      <c r="R46" s="56"/>
      <c r="S46" s="62" t="s">
        <v>210</v>
      </c>
      <c r="T46" s="62"/>
      <c r="U46" s="62"/>
      <c r="V46" s="62"/>
      <c r="W46" s="62"/>
      <c r="X46" s="62"/>
      <c r="Y46" s="62"/>
      <c r="Z46" s="62"/>
      <c r="AA46" s="62"/>
      <c r="AB46" s="62"/>
      <c r="AC46" s="81" t="str">
        <f>INDEX('Detected Compounds limits'!$B$2:$I$50, MATCH($AF46,'Detected Compounds limits'!$B$2:$B$50, 0), MATCH(AC$4,'Detected Compounds limits'!$B$2:$I$2,0))</f>
        <v xml:space="preserve"> </v>
      </c>
      <c r="AD46" s="81"/>
      <c r="AE46" s="82"/>
      <c r="AF46" s="83" t="s">
        <v>95</v>
      </c>
      <c r="AG46" s="81"/>
      <c r="AH46" s="81"/>
      <c r="AI46" s="81"/>
      <c r="AJ46" s="81"/>
      <c r="AK46" s="81"/>
      <c r="AL46" s="81">
        <v>8.9999999999999993E-3</v>
      </c>
      <c r="AM46" s="81">
        <v>8.9999999999999993E-3</v>
      </c>
      <c r="AN46" s="81">
        <f>INDEX('Detected Compounds limits'!$B$2:$H$50, MATCH($AF46,'Detected Compounds limits'!$B$2:$B$50, 0), MATCH(AN$4,'Detected Compounds limits'!$B$2:$H$2,0))</f>
        <v>8.9999999999999993E-3</v>
      </c>
      <c r="AO46" s="81">
        <f>INDEX('Detected Compounds limits'!$B$2:$H$50, MATCH($AF46,'Detected Compounds limits'!$B$2:$B$50, 0), MATCH(AO$2,'Detected Compounds limits'!$B$2:$H$2,0))</f>
        <v>6.3E-2</v>
      </c>
      <c r="AP46" s="81">
        <f>INDEX('Detected Compounds limits'!$B$2:$H$50, MATCH($AF46,'Detected Compounds limits'!$B$2:$B$50, 0), MATCH(AP$4,'Detected Compounds limits'!$B$2:$H$2,0))</f>
        <v>0.1</v>
      </c>
      <c r="AQ46" s="81">
        <f>INDEX('Detected Compounds limits'!$B$2:$H$50, MATCH($AF46,'Detected Compounds limits'!$B$2:$B$50, 0), MATCH(AQ$4,'Detected Compounds limits'!$B$2:$H$2,0))</f>
        <v>6.3E-2</v>
      </c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25"/>
      <c r="BM46" s="25"/>
      <c r="BN46" s="25"/>
      <c r="BO46" s="25"/>
      <c r="BP46" s="25"/>
      <c r="BQ46" s="25"/>
      <c r="BR46" s="70"/>
      <c r="BS46" s="69"/>
      <c r="BT46" s="69"/>
      <c r="BU46" s="69"/>
      <c r="BV46" s="69"/>
      <c r="BW46" s="69"/>
      <c r="BX46" s="69"/>
      <c r="BY46" s="69"/>
      <c r="BZ46" s="62"/>
      <c r="CA46" s="59"/>
      <c r="CB46" s="59"/>
      <c r="CC46" s="59"/>
      <c r="CD46" s="59"/>
      <c r="CE46" s="59"/>
      <c r="CF46" s="59" t="s">
        <v>76</v>
      </c>
    </row>
    <row r="47" spans="1:84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56"/>
      <c r="K47" s="56"/>
      <c r="L47" s="56"/>
      <c r="M47" s="56"/>
      <c r="N47" s="56"/>
      <c r="O47" s="56"/>
      <c r="P47" s="56"/>
      <c r="Q47" s="56"/>
      <c r="R47" s="56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81" t="str">
        <f>INDEX('Detected Compounds limits'!$B$2:$I$50, MATCH($AF47,'Detected Compounds limits'!$B$2:$B$50, 0), MATCH(AC$4,'Detected Compounds limits'!$B$2:$I$2,0))</f>
        <v xml:space="preserve"> </v>
      </c>
      <c r="AD47" s="81"/>
      <c r="AE47" s="82"/>
      <c r="AF47" s="78" t="s">
        <v>51</v>
      </c>
      <c r="AG47" s="81">
        <v>2.9999999999999997E-5</v>
      </c>
      <c r="AH47" s="81">
        <v>4.0000000000000003E-5</v>
      </c>
      <c r="AI47" s="81">
        <v>6.2E-4</v>
      </c>
      <c r="AJ47" s="81"/>
      <c r="AK47" s="81">
        <v>4.0000000000000003E-5</v>
      </c>
      <c r="AL47" s="81"/>
      <c r="AM47" s="81">
        <v>6.2E-4</v>
      </c>
      <c r="AN47" s="81">
        <f>INDEX('Detected Compounds limits'!$B$2:$H$50, MATCH($AF47,'Detected Compounds limits'!$B$2:$B$50, 0), MATCH(AN$4,'Detected Compounds limits'!$B$2:$H$2,0))</f>
        <v>2.0000000000000002E-5</v>
      </c>
      <c r="AO47" s="81">
        <f>INDEX('Detected Compounds limits'!$B$2:$H$50, MATCH($AF47,'Detected Compounds limits'!$B$2:$B$50, 0), MATCH(AO$2,'Detected Compounds limits'!$B$2:$H$2,0))</f>
        <v>1.5999999999999999E-5</v>
      </c>
      <c r="AP47" s="81">
        <f>INDEX('Detected Compounds limits'!$B$2:$H$50, MATCH($AF47,'Detected Compounds limits'!$B$2:$B$50, 0), MATCH(AP$4,'Detected Compounds limits'!$B$2:$H$2,0))</f>
        <v>0.1</v>
      </c>
      <c r="AQ47" s="81">
        <f>INDEX('Detected Compounds limits'!$B$2:$H$50, MATCH($AF47,'Detected Compounds limits'!$B$2:$B$50, 0), MATCH(AQ$4,'Detected Compounds limits'!$B$2:$H$2,0))</f>
        <v>1.5999999999999999E-5</v>
      </c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25"/>
      <c r="BM47" s="25"/>
      <c r="BN47" s="25"/>
      <c r="BO47" s="25"/>
      <c r="BP47" s="25"/>
      <c r="BQ47" s="25"/>
      <c r="BR47" s="70"/>
      <c r="BS47" s="69"/>
      <c r="BT47" s="69"/>
      <c r="BU47" s="69"/>
      <c r="BV47" s="69"/>
      <c r="BW47" s="69"/>
      <c r="BX47" s="69"/>
      <c r="BY47" s="69"/>
      <c r="BZ47" s="62"/>
      <c r="CA47" s="58"/>
      <c r="CB47" s="58"/>
      <c r="CC47" s="58"/>
      <c r="CD47" s="58"/>
      <c r="CE47" s="58"/>
      <c r="CF47" s="58"/>
    </row>
    <row r="48" spans="1:84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56"/>
      <c r="K48" s="56"/>
      <c r="L48" s="56"/>
      <c r="M48" s="56"/>
      <c r="N48" s="56"/>
      <c r="O48" s="56"/>
      <c r="P48" s="56"/>
      <c r="Q48" s="56"/>
      <c r="R48" s="56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25"/>
      <c r="BM48" s="25"/>
      <c r="BN48" s="25"/>
      <c r="BO48" s="25"/>
      <c r="BP48" s="25"/>
      <c r="BQ48" s="25"/>
      <c r="BR48" s="70"/>
      <c r="BS48" s="69"/>
      <c r="BT48" s="69"/>
      <c r="BU48" s="69"/>
      <c r="BV48" s="69"/>
      <c r="BW48" s="69"/>
      <c r="BX48" s="69"/>
      <c r="BY48" s="69"/>
      <c r="BZ48" s="62"/>
      <c r="CA48" s="60"/>
      <c r="CB48" s="60"/>
      <c r="CC48" s="60"/>
      <c r="CD48" s="60"/>
      <c r="CE48" s="60"/>
      <c r="CF48" s="60"/>
    </row>
    <row r="49" spans="1:84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56"/>
      <c r="K49" s="56"/>
      <c r="L49" s="56"/>
      <c r="M49" s="56"/>
      <c r="N49" s="56"/>
      <c r="O49" s="56"/>
      <c r="P49" s="56"/>
      <c r="Q49" s="56"/>
      <c r="R49" s="56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25"/>
      <c r="BM49" s="25"/>
      <c r="BN49" s="25"/>
      <c r="BO49" s="25"/>
      <c r="BP49" s="25"/>
      <c r="BQ49" s="25"/>
      <c r="BR49" s="70"/>
      <c r="BS49" s="69"/>
      <c r="BT49" s="69"/>
      <c r="BU49" s="69"/>
      <c r="BV49" s="69"/>
      <c r="BW49" s="69"/>
      <c r="BX49" s="69"/>
      <c r="BY49" s="69"/>
      <c r="BZ49" s="62"/>
      <c r="CA49" s="60"/>
      <c r="CB49" s="60"/>
      <c r="CC49" s="60"/>
      <c r="CD49" s="60"/>
      <c r="CE49" s="60"/>
      <c r="CF49" s="60"/>
    </row>
    <row r="50" spans="1:84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56"/>
      <c r="K50" s="56"/>
      <c r="L50" s="56"/>
      <c r="M50" s="56"/>
      <c r="N50" s="56"/>
      <c r="O50" s="56"/>
      <c r="P50" s="56"/>
      <c r="Q50" s="56"/>
      <c r="R50" s="56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 t="str">
        <f>AF26</f>
        <v>Eigental - Riede</v>
      </c>
      <c r="AG50" s="99" t="str">
        <f t="shared" ref="AG50:AL50" si="8">AG27</f>
        <v>04/03/2020</v>
      </c>
      <c r="AH50" s="99" t="str">
        <f t="shared" si="8"/>
        <v>31/03/2020</v>
      </c>
      <c r="AI50" s="99" t="str">
        <f t="shared" si="8"/>
        <v>29/04/2020</v>
      </c>
      <c r="AJ50" s="99" t="str">
        <f t="shared" si="8"/>
        <v>25/05/2020</v>
      </c>
      <c r="AK50" s="99" t="str">
        <f t="shared" si="8"/>
        <v>23/06/2020</v>
      </c>
      <c r="AL50" s="99" t="str">
        <f t="shared" si="8"/>
        <v>21/07/2020</v>
      </c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25"/>
      <c r="BM50" s="25"/>
      <c r="BN50" s="25"/>
      <c r="BO50" s="25"/>
      <c r="BP50" s="25"/>
      <c r="BQ50" s="25"/>
      <c r="BR50" s="70"/>
      <c r="BS50" s="91" t="s">
        <v>201</v>
      </c>
      <c r="BT50" s="89" t="s">
        <v>168</v>
      </c>
      <c r="BU50" s="89" t="s">
        <v>169</v>
      </c>
      <c r="BV50" s="89" t="s">
        <v>170</v>
      </c>
      <c r="BW50" s="89" t="s">
        <v>171</v>
      </c>
      <c r="BX50" s="89" t="s">
        <v>172</v>
      </c>
      <c r="BY50" s="89" t="s">
        <v>173</v>
      </c>
      <c r="BZ50" s="62"/>
      <c r="CA50" s="60"/>
      <c r="CB50" s="60"/>
      <c r="CC50" s="60"/>
      <c r="CD50" s="60"/>
      <c r="CE50" s="60"/>
      <c r="CF50" s="60"/>
    </row>
    <row r="51" spans="1:84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56"/>
      <c r="K51" s="56"/>
      <c r="L51" s="56"/>
      <c r="M51" s="56"/>
      <c r="N51" s="56"/>
      <c r="O51" s="56"/>
      <c r="P51" s="56"/>
      <c r="Q51" s="56"/>
      <c r="R51" s="56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50" t="s">
        <v>78</v>
      </c>
      <c r="AG51" s="81">
        <f>SUMPRODUCT(($AC28:$AC47&lt;&gt;"x")*($AE28:$AE47&lt;&gt;"x")*(CA28:CA47="&lt;")*(AG28:AG47&gt;$AO28:$AO47))</f>
        <v>0</v>
      </c>
      <c r="AH51" s="81">
        <f>SUMPRODUCT(($AC28:$AC47&lt;&gt;"x")*($AE28:$AE47&lt;&gt;"x")*(CB28:CB47="&lt;")*(AH28:AH47&gt;$AO28:$AO47))</f>
        <v>0</v>
      </c>
      <c r="AI51" s="81">
        <f>SUMPRODUCT(($AC28:$AC47&lt;&gt;"x")*($AE28:$AE47&lt;&gt;"x")*(CC28:CC47="&lt;")*(AI28:AI47&gt;$AO28:$AO47))</f>
        <v>0</v>
      </c>
      <c r="AJ51" s="81">
        <f>SUMPRODUCT(($AC28:$AC47&lt;&gt;"x")*($AE28:$AE47&lt;&gt;"x")*(CD28:CD47="&lt;")*(AJ28:AJ47&gt;$AO28:$AO47))</f>
        <v>0</v>
      </c>
      <c r="AK51" s="81">
        <f>SUMPRODUCT(($AC28:$AC47&lt;&gt;"x")*($AE28:$AE47&lt;&gt;"x")*(CE28:CE47="&lt;")*(AK28:AK47&gt;=$AO28:$AO47))</f>
        <v>1</v>
      </c>
      <c r="AL51" s="81">
        <f>SUMPRODUCT(($AC28:$AC47&lt;&gt;"x")*($AE28:$AE47&lt;&gt;"x")*(CF28:CF47="&lt;")*(AL28:AL47&gt;=$AO28:$AO47))</f>
        <v>0</v>
      </c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25"/>
      <c r="BM51" s="25"/>
      <c r="BN51" s="25"/>
      <c r="BO51" s="25"/>
      <c r="BP51" s="25"/>
      <c r="BQ51" s="25"/>
      <c r="BR51" s="70"/>
      <c r="BS51" s="92" t="s">
        <v>78</v>
      </c>
      <c r="BT51" s="90">
        <v>0</v>
      </c>
      <c r="BU51" s="90">
        <v>0</v>
      </c>
      <c r="BV51" s="90">
        <v>0</v>
      </c>
      <c r="BW51" s="90">
        <v>0</v>
      </c>
      <c r="BX51" s="90">
        <v>0</v>
      </c>
      <c r="BY51" s="90">
        <v>0</v>
      </c>
      <c r="BZ51" s="62"/>
      <c r="CA51" s="60"/>
      <c r="CB51" s="60"/>
      <c r="CC51" s="60"/>
      <c r="CD51" s="60"/>
      <c r="CE51" s="60"/>
      <c r="CF51" s="60"/>
    </row>
    <row r="52" spans="1:84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56"/>
      <c r="K52" s="56"/>
      <c r="L52" s="56"/>
      <c r="M52" s="56"/>
      <c r="N52" s="56"/>
      <c r="O52" s="56"/>
      <c r="P52" s="56"/>
      <c r="Q52" s="56"/>
      <c r="R52" s="56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51" t="s">
        <v>72</v>
      </c>
      <c r="AG52" s="81">
        <f t="shared" ref="AG52:AL52" si="9">SUMPRODUCT(($AC28:$AC47&lt;&gt;"x")*($AE28:$AE47&lt;&gt;"x")*(CA28:CA47&lt;&gt;"&lt;")*(AG28:AG47&gt;$AO28:$AO47))</f>
        <v>4</v>
      </c>
      <c r="AH52" s="81">
        <f t="shared" si="9"/>
        <v>4</v>
      </c>
      <c r="AI52" s="81">
        <f t="shared" si="9"/>
        <v>2</v>
      </c>
      <c r="AJ52" s="81">
        <f t="shared" si="9"/>
        <v>2</v>
      </c>
      <c r="AK52" s="81">
        <f t="shared" si="9"/>
        <v>4</v>
      </c>
      <c r="AL52" s="81">
        <f t="shared" si="9"/>
        <v>3</v>
      </c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25"/>
      <c r="BM52" s="25"/>
      <c r="BN52" s="25"/>
      <c r="BO52" s="25"/>
      <c r="BP52" s="25"/>
      <c r="BQ52" s="25"/>
      <c r="BR52" s="70"/>
      <c r="BS52" s="93" t="s">
        <v>72</v>
      </c>
      <c r="BT52" s="90">
        <v>2</v>
      </c>
      <c r="BU52" s="90">
        <v>2</v>
      </c>
      <c r="BV52" s="90">
        <v>1</v>
      </c>
      <c r="BW52" s="90">
        <v>2</v>
      </c>
      <c r="BX52" s="90">
        <v>2</v>
      </c>
      <c r="BY52" s="90">
        <v>3</v>
      </c>
      <c r="BZ52" s="62"/>
      <c r="CA52" s="60"/>
      <c r="CB52" s="60"/>
      <c r="CC52" s="60"/>
      <c r="CD52" s="60"/>
      <c r="CE52" s="60"/>
      <c r="CF52" s="60"/>
    </row>
    <row r="53" spans="1:84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56"/>
      <c r="K53" s="56"/>
      <c r="L53" s="56"/>
      <c r="M53" s="56"/>
      <c r="N53" s="56"/>
      <c r="O53" s="56"/>
      <c r="P53" s="56"/>
      <c r="Q53" s="56"/>
      <c r="R53" s="56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28" t="s">
        <v>77</v>
      </c>
      <c r="AG53" s="81">
        <f t="shared" ref="AG53:AL53" si="10">SUMPRODUCT((AG28:AG47&gt;=$AN28:$AN47)*($AC28:$AC47&lt;&gt;"x")*($AE28:$AE47&lt;&gt;"x")*(CA28:CA47&lt;&gt;"&lt;")*(AG28:AG47&lt;=$AO28:$AO47))</f>
        <v>0</v>
      </c>
      <c r="AH53" s="81">
        <f t="shared" si="10"/>
        <v>1</v>
      </c>
      <c r="AI53" s="81">
        <f t="shared" si="10"/>
        <v>2</v>
      </c>
      <c r="AJ53" s="81">
        <f t="shared" si="10"/>
        <v>1</v>
      </c>
      <c r="AK53" s="81">
        <f t="shared" si="10"/>
        <v>3</v>
      </c>
      <c r="AL53" s="81">
        <f t="shared" si="10"/>
        <v>1</v>
      </c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25"/>
      <c r="BM53" s="25"/>
      <c r="BN53" s="25"/>
      <c r="BO53" s="25"/>
      <c r="BP53" s="25"/>
      <c r="BQ53" s="25"/>
      <c r="BR53" s="70"/>
      <c r="BS53" s="94" t="s">
        <v>77</v>
      </c>
      <c r="BT53" s="90">
        <v>2</v>
      </c>
      <c r="BU53" s="90">
        <v>3</v>
      </c>
      <c r="BV53" s="90">
        <v>3</v>
      </c>
      <c r="BW53" s="90">
        <v>1</v>
      </c>
      <c r="BX53" s="90">
        <v>5</v>
      </c>
      <c r="BY53" s="90">
        <v>1</v>
      </c>
      <c r="BZ53" s="62"/>
      <c r="CA53" s="60"/>
      <c r="CB53" s="60"/>
      <c r="CC53" s="60"/>
      <c r="CD53" s="60"/>
      <c r="CE53" s="60"/>
      <c r="CF53" s="60"/>
    </row>
    <row r="54" spans="1:84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56"/>
      <c r="K54" s="56"/>
      <c r="L54" s="56"/>
      <c r="M54" s="56"/>
      <c r="N54" s="56"/>
      <c r="O54" s="56"/>
      <c r="P54" s="56"/>
      <c r="Q54" s="56"/>
      <c r="R54" s="56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25" t="s">
        <v>73</v>
      </c>
      <c r="AG54" s="100">
        <f t="shared" ref="AG54:AL54" si="11">SUMPRODUCT(($AC28:$AC47&lt;&gt;"x")*($AE28:$AE47&lt;&gt;"x")*(AG28:AG47&gt;0)*(CA28:CA47="&lt;")*(AG28:AG47&lt;=$AO28:$AO47))</f>
        <v>0</v>
      </c>
      <c r="AH54" s="100">
        <f t="shared" si="11"/>
        <v>0</v>
      </c>
      <c r="AI54" s="100">
        <f t="shared" si="11"/>
        <v>1</v>
      </c>
      <c r="AJ54" s="100">
        <f t="shared" si="11"/>
        <v>0</v>
      </c>
      <c r="AK54" s="100">
        <f t="shared" si="11"/>
        <v>0</v>
      </c>
      <c r="AL54" s="100">
        <f t="shared" si="11"/>
        <v>2</v>
      </c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25"/>
      <c r="BM54" s="25"/>
      <c r="BN54" s="25"/>
      <c r="BO54" s="25"/>
      <c r="BP54" s="25"/>
      <c r="BQ54" s="25"/>
      <c r="BR54" s="70"/>
      <c r="BS54" s="95" t="s">
        <v>73</v>
      </c>
      <c r="BT54" s="90">
        <v>0</v>
      </c>
      <c r="BU54" s="90">
        <v>0</v>
      </c>
      <c r="BV54" s="90">
        <v>1</v>
      </c>
      <c r="BW54" s="90">
        <v>0</v>
      </c>
      <c r="BX54" s="90">
        <v>1</v>
      </c>
      <c r="BY54" s="90">
        <v>2</v>
      </c>
      <c r="BZ54" s="62"/>
      <c r="CA54" s="60"/>
      <c r="CB54" s="60"/>
      <c r="CC54" s="60"/>
      <c r="CD54" s="60"/>
      <c r="CE54" s="60"/>
      <c r="CF54" s="60"/>
    </row>
    <row r="55" spans="1:84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56"/>
      <c r="K55" s="56"/>
      <c r="L55" s="56"/>
      <c r="M55" s="56"/>
      <c r="N55" s="56"/>
      <c r="O55" s="56"/>
      <c r="P55" s="56"/>
      <c r="Q55" s="56"/>
      <c r="R55" s="56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26" t="s">
        <v>69</v>
      </c>
      <c r="AG55" s="81">
        <f t="shared" ref="AG55:AL55" si="12">SUMPRODUCT(($AC28:$AC47="x")*(AG28:AG47&gt;0))</f>
        <v>4</v>
      </c>
      <c r="AH55" s="81">
        <f t="shared" si="12"/>
        <v>3</v>
      </c>
      <c r="AI55" s="81">
        <f t="shared" si="12"/>
        <v>2</v>
      </c>
      <c r="AJ55" s="81">
        <f t="shared" si="12"/>
        <v>2</v>
      </c>
      <c r="AK55" s="81">
        <f t="shared" si="12"/>
        <v>3</v>
      </c>
      <c r="AL55" s="81">
        <f t="shared" si="12"/>
        <v>4</v>
      </c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25"/>
      <c r="BM55" s="25"/>
      <c r="BN55" s="25"/>
      <c r="BO55" s="25"/>
      <c r="BP55" s="25"/>
      <c r="BQ55" s="25"/>
      <c r="BR55" s="70"/>
      <c r="BS55" s="96" t="s">
        <v>69</v>
      </c>
      <c r="BT55" s="90">
        <v>4</v>
      </c>
      <c r="BU55" s="90">
        <v>3</v>
      </c>
      <c r="BV55" s="90">
        <v>2</v>
      </c>
      <c r="BW55" s="90">
        <v>2</v>
      </c>
      <c r="BX55" s="90">
        <v>3</v>
      </c>
      <c r="BY55" s="90">
        <v>3</v>
      </c>
      <c r="BZ55" s="62"/>
      <c r="CA55" s="60"/>
      <c r="CB55" s="60"/>
      <c r="CC55" s="60"/>
      <c r="CD55" s="60"/>
      <c r="CE55" s="60"/>
      <c r="CF55" s="60"/>
    </row>
    <row r="56" spans="1:84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56"/>
      <c r="K56" s="56"/>
      <c r="L56" s="56"/>
      <c r="M56" s="56"/>
      <c r="N56" s="56"/>
      <c r="O56" s="56"/>
      <c r="P56" s="56"/>
      <c r="Q56" s="56"/>
      <c r="R56" s="56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27" t="s">
        <v>185</v>
      </c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25"/>
      <c r="BM56" s="25"/>
      <c r="BN56" s="25"/>
      <c r="BO56" s="25"/>
      <c r="BP56" s="25"/>
      <c r="BQ56" s="25"/>
      <c r="BR56" s="70"/>
      <c r="BS56" s="69"/>
      <c r="BT56" s="69"/>
      <c r="BU56" s="69"/>
      <c r="BV56" s="69"/>
      <c r="BW56" s="69"/>
      <c r="BX56" s="69"/>
      <c r="BY56" s="69"/>
      <c r="BZ56" s="62"/>
      <c r="CA56" s="60"/>
      <c r="CB56" s="60"/>
      <c r="CC56" s="60"/>
      <c r="CD56" s="60"/>
      <c r="CE56" s="60"/>
      <c r="CF56" s="60"/>
    </row>
    <row r="57" spans="1:84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56"/>
      <c r="K57" s="56"/>
      <c r="L57" s="56"/>
      <c r="M57" s="56"/>
      <c r="N57" s="56"/>
      <c r="O57" s="56"/>
      <c r="P57" s="56"/>
      <c r="Q57" s="56"/>
      <c r="R57" s="56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 t="s">
        <v>186</v>
      </c>
      <c r="AG57" s="84">
        <f t="shared" ref="AG57:AL57" si="13">SUM(AG51:AG55)</f>
        <v>8</v>
      </c>
      <c r="AH57" s="84">
        <f t="shared" si="13"/>
        <v>8</v>
      </c>
      <c r="AI57" s="84">
        <f t="shared" si="13"/>
        <v>7</v>
      </c>
      <c r="AJ57" s="84">
        <f t="shared" si="13"/>
        <v>5</v>
      </c>
      <c r="AK57" s="84">
        <f t="shared" si="13"/>
        <v>11</v>
      </c>
      <c r="AL57" s="84">
        <f t="shared" si="13"/>
        <v>10</v>
      </c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25"/>
      <c r="BM57" s="25"/>
      <c r="BN57" s="25"/>
      <c r="BO57" s="25"/>
      <c r="BP57" s="25"/>
      <c r="BQ57" s="25"/>
      <c r="BR57" s="70"/>
      <c r="BS57" s="69" t="s">
        <v>186</v>
      </c>
      <c r="BT57" s="88">
        <f>SUM(BT51:BT55)</f>
        <v>8</v>
      </c>
      <c r="BU57" s="88">
        <f t="shared" ref="BU57:BY57" si="14">SUM(BU51:BU55)</f>
        <v>8</v>
      </c>
      <c r="BV57" s="88">
        <f t="shared" si="14"/>
        <v>7</v>
      </c>
      <c r="BW57" s="88">
        <f t="shared" si="14"/>
        <v>5</v>
      </c>
      <c r="BX57" s="88">
        <f t="shared" si="14"/>
        <v>11</v>
      </c>
      <c r="BY57" s="88">
        <f t="shared" si="14"/>
        <v>9</v>
      </c>
      <c r="BZ57" s="62"/>
      <c r="CA57" s="60"/>
      <c r="CB57" s="60"/>
      <c r="CC57" s="60"/>
      <c r="CD57" s="60"/>
      <c r="CE57" s="60"/>
      <c r="CF57" s="60"/>
    </row>
    <row r="58" spans="1:84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56"/>
      <c r="K58" s="56"/>
      <c r="L58" s="56"/>
      <c r="M58" s="56"/>
      <c r="N58" s="56"/>
      <c r="O58" s="56"/>
      <c r="P58" s="56"/>
      <c r="Q58" s="56"/>
      <c r="R58" s="56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25"/>
      <c r="BM58" s="25"/>
      <c r="BN58" s="25"/>
      <c r="BO58" s="25"/>
      <c r="BP58" s="25"/>
      <c r="BQ58" s="25"/>
      <c r="BR58" s="70"/>
      <c r="BS58" s="69"/>
      <c r="BT58" s="69"/>
      <c r="BU58" s="69"/>
      <c r="BV58" s="69"/>
      <c r="BW58" s="69"/>
      <c r="BX58" s="69"/>
      <c r="BY58" s="69"/>
      <c r="BZ58" s="62"/>
      <c r="CA58" s="60"/>
      <c r="CB58" s="60"/>
      <c r="CC58" s="60"/>
      <c r="CD58" s="60"/>
      <c r="CE58" s="60"/>
      <c r="CF58" s="60"/>
    </row>
    <row r="59" spans="1:84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56"/>
      <c r="K59" s="56"/>
      <c r="L59" s="56"/>
      <c r="M59" s="56"/>
      <c r="N59" s="56"/>
      <c r="O59" s="56"/>
      <c r="P59" s="56"/>
      <c r="Q59" s="56"/>
      <c r="R59" s="56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25"/>
      <c r="BM59" s="25"/>
      <c r="BN59" s="25"/>
      <c r="BO59" s="25"/>
      <c r="BP59" s="25"/>
      <c r="BQ59" s="25"/>
      <c r="BR59" s="70"/>
      <c r="BS59" s="69"/>
      <c r="BT59" s="69"/>
      <c r="BU59" s="69"/>
      <c r="BV59" s="69"/>
      <c r="BW59" s="69"/>
      <c r="BX59" s="69"/>
      <c r="BY59" s="69"/>
      <c r="BZ59" s="62"/>
      <c r="CA59" s="60"/>
      <c r="CB59" s="60"/>
      <c r="CC59" s="60"/>
      <c r="CD59" s="60"/>
      <c r="CE59" s="60"/>
      <c r="CF59" s="60"/>
    </row>
    <row r="60" spans="1:84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56"/>
      <c r="K60" s="56"/>
      <c r="L60" s="56"/>
      <c r="M60" s="56"/>
      <c r="N60" s="56"/>
      <c r="O60" s="56"/>
      <c r="P60" s="56"/>
      <c r="Q60" s="56"/>
      <c r="R60" s="56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25"/>
      <c r="BM60" s="25"/>
      <c r="BN60" s="25"/>
      <c r="BO60" s="25"/>
      <c r="BP60" s="25"/>
      <c r="BQ60" s="25"/>
      <c r="BR60" s="70"/>
      <c r="BS60" s="69"/>
      <c r="BT60" s="69"/>
      <c r="BU60" s="69"/>
      <c r="BV60" s="69"/>
      <c r="BW60" s="69"/>
      <c r="BX60" s="69"/>
      <c r="BY60" s="69"/>
      <c r="BZ60" s="62"/>
      <c r="CA60" s="60"/>
      <c r="CB60" s="60"/>
      <c r="CC60" s="60"/>
      <c r="CD60" s="60"/>
      <c r="CE60" s="60"/>
      <c r="CF60" s="60"/>
    </row>
    <row r="61" spans="1:84" ht="26.25" x14ac:dyDescent="0.4">
      <c r="A61" s="25"/>
      <c r="B61" s="25"/>
      <c r="C61" s="25"/>
      <c r="D61" s="25"/>
      <c r="E61" s="25"/>
      <c r="F61" s="25"/>
      <c r="G61" s="25"/>
      <c r="H61" s="25"/>
      <c r="I61" s="25"/>
      <c r="J61" s="56"/>
      <c r="K61" s="56"/>
      <c r="L61" s="56"/>
      <c r="M61" s="56"/>
      <c r="N61" s="56"/>
      <c r="O61" s="56"/>
      <c r="P61" s="56"/>
      <c r="Q61" s="56"/>
      <c r="R61" s="56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102"/>
      <c r="AD61" s="62" t="s">
        <v>226</v>
      </c>
      <c r="AE61" s="62"/>
      <c r="AF61" s="75" t="s">
        <v>161</v>
      </c>
      <c r="AG61" s="76"/>
      <c r="AH61" s="76"/>
      <c r="AI61" s="76"/>
      <c r="AJ61" s="76"/>
      <c r="AK61" s="76"/>
      <c r="AL61" s="101" t="s">
        <v>62</v>
      </c>
      <c r="AM61" s="101"/>
      <c r="AN61" s="97"/>
      <c r="AO61" s="62" t="s">
        <v>74</v>
      </c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25"/>
      <c r="BM61" s="25"/>
      <c r="BN61" s="25"/>
      <c r="BO61" s="25"/>
      <c r="BP61" s="25"/>
      <c r="BQ61" s="25"/>
      <c r="BR61" s="70"/>
      <c r="BS61" s="69"/>
      <c r="BT61" s="69"/>
      <c r="BU61" s="69"/>
      <c r="BV61" s="69"/>
      <c r="BW61" s="69"/>
      <c r="BX61" s="69"/>
      <c r="BY61" s="69"/>
      <c r="BZ61" s="62"/>
      <c r="CA61" s="60"/>
      <c r="CB61" s="60"/>
      <c r="CC61" s="60"/>
      <c r="CD61" s="60"/>
      <c r="CE61" s="60"/>
      <c r="CF61" s="60"/>
    </row>
    <row r="62" spans="1:84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56"/>
      <c r="K62" s="56"/>
      <c r="L62" s="56"/>
      <c r="M62" s="56"/>
      <c r="N62" s="56"/>
      <c r="O62" s="56"/>
      <c r="P62" s="56"/>
      <c r="Q62" s="56"/>
      <c r="R62" s="56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73" t="s">
        <v>69</v>
      </c>
      <c r="AD62" s="73" t="s">
        <v>64</v>
      </c>
      <c r="AE62" s="74" t="s">
        <v>63</v>
      </c>
      <c r="AF62" s="78" t="s">
        <v>60</v>
      </c>
      <c r="AG62" s="77" t="s">
        <v>168</v>
      </c>
      <c r="AH62" s="77" t="s">
        <v>169</v>
      </c>
      <c r="AI62" s="77" t="s">
        <v>170</v>
      </c>
      <c r="AJ62" s="77" t="s">
        <v>171</v>
      </c>
      <c r="AK62" s="77" t="s">
        <v>172</v>
      </c>
      <c r="AL62" s="77" t="s">
        <v>173</v>
      </c>
      <c r="AM62" s="77" t="s">
        <v>61</v>
      </c>
      <c r="AN62" s="79" t="s">
        <v>2</v>
      </c>
      <c r="AO62" s="80" t="str">
        <f>$AO$2</f>
        <v>OZ CQC (AA-EQS) [(µg/l]</v>
      </c>
      <c r="AP62" s="98" t="s">
        <v>3</v>
      </c>
      <c r="AQ62" s="98" t="s">
        <v>4</v>
      </c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25"/>
      <c r="BM62" s="25"/>
      <c r="BN62" s="25"/>
      <c r="BO62" s="25"/>
      <c r="BP62" s="25"/>
      <c r="BQ62" s="25"/>
      <c r="BR62" s="70"/>
      <c r="BS62" s="69"/>
      <c r="BT62" s="69"/>
      <c r="BU62" s="69"/>
      <c r="BV62" s="69"/>
      <c r="BW62" s="69"/>
      <c r="BX62" s="69"/>
      <c r="BY62" s="69"/>
      <c r="BZ62" s="62"/>
      <c r="CA62" s="58">
        <v>3</v>
      </c>
      <c r="CB62" s="58">
        <v>3</v>
      </c>
      <c r="CC62" s="58">
        <v>4</v>
      </c>
      <c r="CD62" s="58">
        <v>5</v>
      </c>
      <c r="CE62" s="58">
        <v>6</v>
      </c>
      <c r="CF62" s="58">
        <v>7</v>
      </c>
    </row>
    <row r="63" spans="1:84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56"/>
      <c r="K63" s="56"/>
      <c r="L63" s="56"/>
      <c r="M63" s="56"/>
      <c r="N63" s="56"/>
      <c r="O63" s="56"/>
      <c r="P63" s="56"/>
      <c r="Q63" s="56"/>
      <c r="R63" s="56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81" t="str">
        <f>INDEX('Detected Compounds limits'!$B$2:$I$50, MATCH($AF63,'Detected Compounds limits'!$B$2:$B$50, 0), MATCH(AC$4,'Detected Compounds limits'!$B$2:$I$2,0))</f>
        <v>x</v>
      </c>
      <c r="AD63" s="81"/>
      <c r="AE63" s="82"/>
      <c r="AF63" s="83" t="s">
        <v>88</v>
      </c>
      <c r="AG63" s="81"/>
      <c r="AH63" s="81"/>
      <c r="AI63" s="81"/>
      <c r="AJ63" s="81"/>
      <c r="AK63" s="81"/>
      <c r="AL63" s="81">
        <v>0.02</v>
      </c>
      <c r="AM63" s="81">
        <v>0.02</v>
      </c>
      <c r="AN63" s="81">
        <f>INDEX('Detected Compounds limits'!$B$2:$H$50, MATCH($AF63,'Detected Compounds limits'!$B$2:$B$50, 0), MATCH(AN$4,'Detected Compounds limits'!$B$2:$H$2,0))</f>
        <v>0.02</v>
      </c>
      <c r="AO63" s="81">
        <f>INDEX('Detected Compounds limits'!$B$2:$H$50, MATCH($AF63,'Detected Compounds limits'!$B$2:$B$50, 0), MATCH(AO$2,'Detected Compounds limits'!$B$2:$H$2,0))</f>
        <v>10</v>
      </c>
      <c r="AP63" s="81">
        <f>INDEX('Detected Compounds limits'!$B$2:$H$50, MATCH($AF63,'Detected Compounds limits'!$B$2:$B$50, 0), MATCH(AP$4,'Detected Compounds limits'!$B$2:$H$2,0))</f>
        <v>10</v>
      </c>
      <c r="AQ63" s="81">
        <f>INDEX('Detected Compounds limits'!$B$2:$H$50, MATCH($AF63,'Detected Compounds limits'!$B$2:$B$50, 0), MATCH(AQ$4,'Detected Compounds limits'!$B$2:$H$2,0))</f>
        <v>10</v>
      </c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25"/>
      <c r="BM63" s="25"/>
      <c r="BN63" s="25"/>
      <c r="BO63" s="25"/>
      <c r="BP63" s="25"/>
      <c r="BQ63" s="25"/>
      <c r="BR63" s="70"/>
      <c r="BS63" s="69"/>
      <c r="BT63" s="69"/>
      <c r="BU63" s="69"/>
      <c r="BV63" s="69"/>
      <c r="BW63" s="69"/>
      <c r="BX63" s="69"/>
      <c r="BY63" s="69"/>
      <c r="BZ63" s="62"/>
      <c r="CA63" s="59"/>
      <c r="CB63" s="59"/>
      <c r="CC63" s="59"/>
      <c r="CD63" s="59"/>
      <c r="CE63" s="59"/>
      <c r="CF63" s="59" t="s">
        <v>76</v>
      </c>
    </row>
    <row r="64" spans="1:84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56"/>
      <c r="K64" s="56"/>
      <c r="L64" s="56"/>
      <c r="M64" s="56"/>
      <c r="N64" s="56"/>
      <c r="O64" s="56"/>
      <c r="P64" s="56"/>
      <c r="Q64" s="56"/>
      <c r="R64" s="56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81" t="str">
        <f>INDEX('Detected Compounds limits'!$B$2:$I$50, MATCH($AF64,'Detected Compounds limits'!$B$2:$B$50, 0), MATCH(AC$4,'Detected Compounds limits'!$B$2:$I$2,0))</f>
        <v xml:space="preserve"> </v>
      </c>
      <c r="AD64" s="81" t="s">
        <v>65</v>
      </c>
      <c r="AE64" s="82" t="s">
        <v>65</v>
      </c>
      <c r="AF64" s="83" t="s">
        <v>90</v>
      </c>
      <c r="AG64" s="81">
        <v>0.04</v>
      </c>
      <c r="AH64" s="81"/>
      <c r="AI64" s="81"/>
      <c r="AJ64" s="81"/>
      <c r="AK64" s="81"/>
      <c r="AL64" s="81"/>
      <c r="AM64" s="81">
        <v>0.04</v>
      </c>
      <c r="AN64" s="81">
        <f>INDEX('Detected Compounds limits'!$B$2:$H$50, MATCH($AF64,'Detected Compounds limits'!$B$2:$B$50, 0), MATCH(AN$4,'Detected Compounds limits'!$B$2:$H$2,0))</f>
        <v>0.04</v>
      </c>
      <c r="AO64" s="81">
        <f>INDEX('Detected Compounds limits'!$B$2:$H$50, MATCH($AF64,'Detected Compounds limits'!$B$2:$B$50, 0), MATCH(AO$2,'Detected Compounds limits'!$B$2:$H$2,0))</f>
        <v>1.9E-2</v>
      </c>
      <c r="AP64" s="81">
        <f>INDEX('Detected Compounds limits'!$B$2:$H$50, MATCH($AF64,'Detected Compounds limits'!$B$2:$B$50, 0), MATCH(AP$4,'Detected Compounds limits'!$B$2:$H$2,0))</f>
        <v>0.18</v>
      </c>
      <c r="AQ64" s="81">
        <f>INDEX('Detected Compounds limits'!$B$2:$H$50, MATCH($AF64,'Detected Compounds limits'!$B$2:$B$50, 0), MATCH(AQ$4,'Detected Compounds limits'!$B$2:$H$2,0))</f>
        <v>1.9E-2</v>
      </c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25"/>
      <c r="BM64" s="25"/>
      <c r="BN64" s="25"/>
      <c r="BO64" s="25"/>
      <c r="BP64" s="25"/>
      <c r="BQ64" s="25"/>
      <c r="BR64" s="70"/>
      <c r="BS64" s="69"/>
      <c r="BT64" s="69"/>
      <c r="BU64" s="69"/>
      <c r="BV64" s="69"/>
      <c r="BW64" s="69"/>
      <c r="BX64" s="69"/>
      <c r="BY64" s="69"/>
      <c r="BZ64" s="62"/>
      <c r="CA64" s="59" t="s">
        <v>76</v>
      </c>
      <c r="CB64" s="59"/>
      <c r="CC64" s="59"/>
      <c r="CD64" s="59"/>
      <c r="CE64" s="59"/>
      <c r="CF64" s="59"/>
    </row>
    <row r="65" spans="1:84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56"/>
      <c r="K65" s="56"/>
      <c r="L65" s="56"/>
      <c r="M65" s="56"/>
      <c r="N65" s="56"/>
      <c r="O65" s="56"/>
      <c r="P65" s="56"/>
      <c r="Q65" s="56"/>
      <c r="R65" s="56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81" t="str">
        <f>INDEX('Detected Compounds limits'!$B$2:$I$50, MATCH($AF65,'Detected Compounds limits'!$B$2:$B$50, 0), MATCH(AC$4,'Detected Compounds limits'!$B$2:$I$2,0))</f>
        <v xml:space="preserve"> </v>
      </c>
      <c r="AD65" s="81"/>
      <c r="AE65" s="82"/>
      <c r="AF65" s="83" t="s">
        <v>9</v>
      </c>
      <c r="AG65" s="81"/>
      <c r="AH65" s="81">
        <v>0.185</v>
      </c>
      <c r="AI65" s="81">
        <v>0.155</v>
      </c>
      <c r="AJ65" s="81">
        <v>0.11600000000000001</v>
      </c>
      <c r="AK65" s="81">
        <v>7.0000000000000007E-2</v>
      </c>
      <c r="AL65" s="81">
        <v>4.7E-2</v>
      </c>
      <c r="AM65" s="81">
        <v>0.185</v>
      </c>
      <c r="AN65" s="81">
        <f>INDEX('Detected Compounds limits'!$B$2:$H$50, MATCH($AF65,'Detected Compounds limits'!$B$2:$B$50, 0), MATCH(AN$4,'Detected Compounds limits'!$B$2:$H$2,0))</f>
        <v>0.02</v>
      </c>
      <c r="AO65" s="81">
        <f>INDEX('Detected Compounds limits'!$B$2:$H$50, MATCH($AF65,'Detected Compounds limits'!$B$2:$B$50, 0), MATCH(AO$2,'Detected Compounds limits'!$B$2:$H$2,0))</f>
        <v>270</v>
      </c>
      <c r="AP65" s="81">
        <f>INDEX('Detected Compounds limits'!$B$2:$H$50, MATCH($AF65,'Detected Compounds limits'!$B$2:$B$50, 0), MATCH(AP$4,'Detected Compounds limits'!$B$2:$H$2,0))</f>
        <v>0.1</v>
      </c>
      <c r="AQ65" s="81">
        <f>INDEX('Detected Compounds limits'!$B$2:$H$50, MATCH($AF65,'Detected Compounds limits'!$B$2:$B$50, 0), MATCH(AQ$4,'Detected Compounds limits'!$B$2:$H$2,0))</f>
        <v>270</v>
      </c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25"/>
      <c r="BM65" s="25"/>
      <c r="BN65" s="25"/>
      <c r="BO65" s="25"/>
      <c r="BP65" s="25"/>
      <c r="BQ65" s="25"/>
      <c r="BR65" s="70"/>
      <c r="BS65" s="69"/>
      <c r="BT65" s="69"/>
      <c r="BU65" s="69"/>
      <c r="BV65" s="69"/>
      <c r="BW65" s="69"/>
      <c r="BX65" s="69"/>
      <c r="BY65" s="69"/>
      <c r="BZ65" s="62"/>
      <c r="CA65" s="59"/>
      <c r="CB65" s="59"/>
      <c r="CC65" s="59"/>
      <c r="CD65" s="59"/>
      <c r="CE65" s="59"/>
      <c r="CF65" s="59"/>
    </row>
    <row r="66" spans="1:84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56"/>
      <c r="K66" s="56"/>
      <c r="L66" s="56"/>
      <c r="M66" s="56"/>
      <c r="N66" s="56"/>
      <c r="O66" s="56"/>
      <c r="P66" s="56"/>
      <c r="Q66" s="56"/>
      <c r="R66" s="56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81" t="str">
        <f>INDEX('Detected Compounds limits'!$B$2:$I$50, MATCH($AF66,'Detected Compounds limits'!$B$2:$B$50, 0), MATCH(AC$4,'Detected Compounds limits'!$B$2:$I$2,0))</f>
        <v xml:space="preserve"> </v>
      </c>
      <c r="AD66" s="81"/>
      <c r="AE66" s="82"/>
      <c r="AF66" s="83" t="s">
        <v>12</v>
      </c>
      <c r="AG66" s="81">
        <v>5.0000000000000002E-5</v>
      </c>
      <c r="AH66" s="81"/>
      <c r="AI66" s="81"/>
      <c r="AJ66" s="81"/>
      <c r="AK66" s="81"/>
      <c r="AL66" s="81"/>
      <c r="AM66" s="81">
        <v>5.0000000000000002E-5</v>
      </c>
      <c r="AN66" s="81">
        <f>INDEX('Detected Compounds limits'!$B$2:$H$50, MATCH($AF66,'Detected Compounds limits'!$B$2:$B$50, 0), MATCH(AN$4,'Detected Compounds limits'!$B$2:$H$2,0))</f>
        <v>2.0000000000000002E-5</v>
      </c>
      <c r="AO66" s="81">
        <f>INDEX('Detected Compounds limits'!$B$2:$H$50, MATCH($AF66,'Detected Compounds limits'!$B$2:$B$50, 0), MATCH(AO$2,'Detected Compounds limits'!$B$2:$H$2,0))</f>
        <v>9.5000000000000005E-5</v>
      </c>
      <c r="AP66" s="81">
        <f>INDEX('Detected Compounds limits'!$B$2:$H$50, MATCH($AF66,'Detected Compounds limits'!$B$2:$B$50, 0), MATCH(AP$4,'Detected Compounds limits'!$B$2:$H$2,0))</f>
        <v>0.1</v>
      </c>
      <c r="AQ66" s="81">
        <f>INDEX('Detected Compounds limits'!$B$2:$H$50, MATCH($AF66,'Detected Compounds limits'!$B$2:$B$50, 0), MATCH(AQ$4,'Detected Compounds limits'!$B$2:$H$2,0))</f>
        <v>9.5000000000000005E-5</v>
      </c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25"/>
      <c r="BM66" s="25"/>
      <c r="BN66" s="25"/>
      <c r="BO66" s="25"/>
      <c r="BP66" s="25"/>
      <c r="BQ66" s="25"/>
      <c r="BR66" s="70"/>
      <c r="BS66" s="69"/>
      <c r="BT66" s="69"/>
      <c r="BU66" s="69"/>
      <c r="BV66" s="69"/>
      <c r="BW66" s="69"/>
      <c r="BX66" s="69"/>
      <c r="BY66" s="69"/>
      <c r="BZ66" s="62"/>
      <c r="CA66" s="58"/>
      <c r="CB66" s="58"/>
      <c r="CC66" s="58"/>
      <c r="CD66" s="58"/>
      <c r="CE66" s="58"/>
      <c r="CF66" s="58"/>
    </row>
    <row r="67" spans="1:84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56"/>
      <c r="K67" s="56"/>
      <c r="L67" s="56"/>
      <c r="M67" s="56"/>
      <c r="N67" s="56"/>
      <c r="O67" s="56"/>
      <c r="P67" s="56"/>
      <c r="Q67" s="56"/>
      <c r="R67" s="56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81" t="str">
        <f>INDEX('Detected Compounds limits'!$B$2:$I$50, MATCH($AF67,'Detected Compounds limits'!$B$2:$B$50, 0), MATCH(AC$4,'Detected Compounds limits'!$B$2:$I$2,0))</f>
        <v xml:space="preserve"> </v>
      </c>
      <c r="AD67" s="81"/>
      <c r="AE67" s="82"/>
      <c r="AF67" s="83" t="s">
        <v>22</v>
      </c>
      <c r="AG67" s="81"/>
      <c r="AH67" s="81"/>
      <c r="AI67" s="81"/>
      <c r="AJ67" s="81"/>
      <c r="AK67" s="81"/>
      <c r="AL67" s="81">
        <v>0.05</v>
      </c>
      <c r="AM67" s="81">
        <v>0.05</v>
      </c>
      <c r="AN67" s="81">
        <f>INDEX('Detected Compounds limits'!$B$2:$H$50, MATCH($AF67,'Detected Compounds limits'!$B$2:$B$50, 0), MATCH(AN$4,'Detected Compounds limits'!$B$2:$H$2,0))</f>
        <v>0.05</v>
      </c>
      <c r="AO67" s="81">
        <f>INDEX('Detected Compounds limits'!$B$2:$H$50, MATCH($AF67,'Detected Compounds limits'!$B$2:$B$50, 0), MATCH(AO$2,'Detected Compounds limits'!$B$2:$H$2,0))</f>
        <v>0.1</v>
      </c>
      <c r="AP67" s="81">
        <f>INDEX('Detected Compounds limits'!$B$2:$H$50, MATCH($AF67,'Detected Compounds limits'!$B$2:$B$50, 0), MATCH(AP$4,'Detected Compounds limits'!$B$2:$H$2,0))</f>
        <v>0.1</v>
      </c>
      <c r="AQ67" s="81">
        <f>INDEX('Detected Compounds limits'!$B$2:$H$50, MATCH($AF67,'Detected Compounds limits'!$B$2:$B$50, 0), MATCH(AQ$4,'Detected Compounds limits'!$B$2:$H$2,0))</f>
        <v>0.1</v>
      </c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25"/>
      <c r="BM67" s="25"/>
      <c r="BN67" s="25"/>
      <c r="BO67" s="25"/>
      <c r="BP67" s="25"/>
      <c r="BQ67" s="25"/>
      <c r="BR67" s="70"/>
      <c r="BS67" s="69"/>
      <c r="BT67" s="69"/>
      <c r="BU67" s="69"/>
      <c r="BV67" s="69"/>
      <c r="BW67" s="69"/>
      <c r="BX67" s="69"/>
      <c r="BY67" s="69"/>
      <c r="BZ67" s="62"/>
      <c r="CA67" s="59"/>
      <c r="CB67" s="59"/>
      <c r="CC67" s="59"/>
      <c r="CD67" s="59"/>
      <c r="CE67" s="59"/>
      <c r="CF67" s="59" t="s">
        <v>76</v>
      </c>
    </row>
    <row r="68" spans="1:84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56"/>
      <c r="K68" s="56"/>
      <c r="L68" s="56"/>
      <c r="M68" s="56"/>
      <c r="N68" s="56"/>
      <c r="O68" s="56"/>
      <c r="P68" s="56"/>
      <c r="Q68" s="56"/>
      <c r="R68" s="56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81" t="str">
        <f>INDEX('Detected Compounds limits'!$B$2:$I$50, MATCH($AF68,'Detected Compounds limits'!$B$2:$B$50, 0), MATCH(AC$4,'Detected Compounds limits'!$B$2:$I$2,0))</f>
        <v xml:space="preserve"> </v>
      </c>
      <c r="AD68" s="81"/>
      <c r="AE68" s="82"/>
      <c r="AF68" s="83" t="s">
        <v>26</v>
      </c>
      <c r="AG68" s="81"/>
      <c r="AH68" s="81"/>
      <c r="AI68" s="81"/>
      <c r="AJ68" s="81">
        <v>0.316</v>
      </c>
      <c r="AK68" s="81">
        <v>0.3</v>
      </c>
      <c r="AL68" s="81">
        <v>0.315</v>
      </c>
      <c r="AM68" s="81">
        <v>0.316</v>
      </c>
      <c r="AN68" s="81">
        <f>INDEX('Detected Compounds limits'!$B$2:$H$50, MATCH($AF68,'Detected Compounds limits'!$B$2:$B$50, 0), MATCH(AN$4,'Detected Compounds limits'!$B$2:$H$2,0))</f>
        <v>0.2</v>
      </c>
      <c r="AO68" s="81">
        <f>INDEX('Detected Compounds limits'!$B$2:$H$50, MATCH($AF68,'Detected Compounds limits'!$B$2:$B$50, 0), MATCH(AO$2,'Detected Compounds limits'!$B$2:$H$2,0))</f>
        <v>0.1</v>
      </c>
      <c r="AP68" s="81">
        <f>INDEX('Detected Compounds limits'!$B$2:$H$50, MATCH($AF68,'Detected Compounds limits'!$B$2:$B$50, 0), MATCH(AP$4,'Detected Compounds limits'!$B$2:$H$2,0))</f>
        <v>0.1</v>
      </c>
      <c r="AQ68" s="81">
        <f>INDEX('Detected Compounds limits'!$B$2:$H$50, MATCH($AF68,'Detected Compounds limits'!$B$2:$B$50, 0), MATCH(AQ$4,'Detected Compounds limits'!$B$2:$H$2,0))</f>
        <v>0.1</v>
      </c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25"/>
      <c r="BM68" s="25"/>
      <c r="BN68" s="25"/>
      <c r="BO68" s="25"/>
      <c r="BP68" s="25"/>
      <c r="BQ68" s="25"/>
      <c r="BR68" s="70"/>
      <c r="BS68" s="69"/>
      <c r="BT68" s="69"/>
      <c r="BU68" s="69"/>
      <c r="BV68" s="69"/>
      <c r="BW68" s="69"/>
      <c r="BX68" s="69"/>
      <c r="BY68" s="69"/>
      <c r="BZ68" s="62"/>
      <c r="CA68" s="59"/>
      <c r="CB68" s="59"/>
      <c r="CC68" s="59"/>
      <c r="CD68" s="59"/>
      <c r="CE68" s="59"/>
      <c r="CF68" s="59"/>
    </row>
    <row r="69" spans="1:84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56"/>
      <c r="K69" s="56"/>
      <c r="L69" s="56"/>
      <c r="M69" s="56"/>
      <c r="N69" s="56"/>
      <c r="O69" s="56"/>
      <c r="P69" s="56"/>
      <c r="Q69" s="56"/>
      <c r="R69" s="56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81" t="str">
        <f>INDEX('Detected Compounds limits'!$B$2:$I$50, MATCH($AF69,'Detected Compounds limits'!$B$2:$B$50, 0), MATCH(AC$4,'Detected Compounds limits'!$B$2:$I$2,0))</f>
        <v xml:space="preserve"> </v>
      </c>
      <c r="AD69" s="81"/>
      <c r="AE69" s="82"/>
      <c r="AF69" s="83" t="s">
        <v>94</v>
      </c>
      <c r="AG69" s="81"/>
      <c r="AH69" s="81">
        <v>0.04</v>
      </c>
      <c r="AI69" s="81">
        <v>2.8000000000000001E-2</v>
      </c>
      <c r="AJ69" s="81">
        <v>0.05</v>
      </c>
      <c r="AK69" s="81">
        <v>0.05</v>
      </c>
      <c r="AL69" s="81"/>
      <c r="AM69" s="81">
        <v>0.05</v>
      </c>
      <c r="AN69" s="81">
        <f>INDEX('Detected Compounds limits'!$B$2:$H$50, MATCH($AF69,'Detected Compounds limits'!$B$2:$B$50, 0), MATCH(AN$4,'Detected Compounds limits'!$B$2:$H$2,0))</f>
        <v>0.02</v>
      </c>
      <c r="AO69" s="81">
        <f>INDEX('Detected Compounds limits'!$B$2:$H$50, MATCH($AF69,'Detected Compounds limits'!$B$2:$B$50, 0), MATCH(AO$2,'Detected Compounds limits'!$B$2:$H$2,0))</f>
        <v>0.1</v>
      </c>
      <c r="AP69" s="81">
        <f>INDEX('Detected Compounds limits'!$B$2:$H$50, MATCH($AF69,'Detected Compounds limits'!$B$2:$B$50, 0), MATCH(AP$4,'Detected Compounds limits'!$B$2:$H$2,0))</f>
        <v>0.1</v>
      </c>
      <c r="AQ69" s="81">
        <f>INDEX('Detected Compounds limits'!$B$2:$H$50, MATCH($AF69,'Detected Compounds limits'!$B$2:$B$50, 0), MATCH(AQ$4,'Detected Compounds limits'!$B$2:$H$2,0))</f>
        <v>0.1</v>
      </c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25"/>
      <c r="BM69" s="25"/>
      <c r="BN69" s="25"/>
      <c r="BO69" s="25"/>
      <c r="BP69" s="25"/>
      <c r="BQ69" s="25"/>
      <c r="BR69" s="70"/>
      <c r="BS69" s="69"/>
      <c r="BT69" s="69"/>
      <c r="BU69" s="69"/>
      <c r="BV69" s="69"/>
      <c r="BW69" s="69"/>
      <c r="BX69" s="69"/>
      <c r="BY69" s="69"/>
      <c r="BZ69" s="62"/>
      <c r="CA69" s="59"/>
      <c r="CB69" s="59"/>
      <c r="CC69" s="59"/>
      <c r="CD69" s="59" t="s">
        <v>76</v>
      </c>
      <c r="CE69" s="59" t="s">
        <v>76</v>
      </c>
      <c r="CF69" s="59"/>
    </row>
    <row r="70" spans="1:84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56"/>
      <c r="K70" s="56"/>
      <c r="L70" s="56"/>
      <c r="M70" s="56"/>
      <c r="N70" s="56"/>
      <c r="O70" s="56"/>
      <c r="P70" s="56"/>
      <c r="Q70" s="56"/>
      <c r="R70" s="56"/>
      <c r="S70" s="62" t="s">
        <v>176</v>
      </c>
      <c r="T70" s="62"/>
      <c r="U70" s="62"/>
      <c r="V70" s="62"/>
      <c r="W70" s="62"/>
      <c r="X70" s="62"/>
      <c r="Y70" s="62"/>
      <c r="Z70" s="62"/>
      <c r="AA70" s="62"/>
      <c r="AB70" s="62"/>
      <c r="AC70" s="81" t="str">
        <f>INDEX('Detected Compounds limits'!$B$2:$I$50, MATCH($AF70,'Detected Compounds limits'!$B$2:$B$50, 0), MATCH(AC$4,'Detected Compounds limits'!$B$2:$I$2,0))</f>
        <v xml:space="preserve"> </v>
      </c>
      <c r="AD70" s="81"/>
      <c r="AE70" s="82"/>
      <c r="AF70" s="83" t="s">
        <v>20</v>
      </c>
      <c r="AG70" s="81"/>
      <c r="AH70" s="81"/>
      <c r="AI70" s="81">
        <v>1.4999999999999999E-4</v>
      </c>
      <c r="AJ70" s="81"/>
      <c r="AK70" s="81"/>
      <c r="AL70" s="81"/>
      <c r="AM70" s="81">
        <v>1.4999999999999999E-4</v>
      </c>
      <c r="AN70" s="81">
        <f>INDEX('Detected Compounds limits'!$B$2:$H$50, MATCH($AF70,'Detected Compounds limits'!$B$2:$B$50, 0), MATCH(AN$4,'Detected Compounds limits'!$B$2:$H$2,0))</f>
        <v>1E-4</v>
      </c>
      <c r="AO70" s="81">
        <f>INDEX('Detected Compounds limits'!$B$2:$H$50, MATCH($AF70,'Detected Compounds limits'!$B$2:$B$50, 0), MATCH(AO$2,'Detected Compounds limits'!$B$2:$H$2,0))</f>
        <v>1E-3</v>
      </c>
      <c r="AP70" s="81">
        <f>INDEX('Detected Compounds limits'!$B$2:$H$50, MATCH($AF70,'Detected Compounds limits'!$B$2:$B$50, 0), MATCH(AP$4,'Detected Compounds limits'!$B$2:$H$2,0))</f>
        <v>0.1</v>
      </c>
      <c r="AQ70" s="81">
        <f>INDEX('Detected Compounds limits'!$B$2:$H$50, MATCH($AF70,'Detected Compounds limits'!$B$2:$B$50, 0), MATCH(AQ$4,'Detected Compounds limits'!$B$2:$H$2,0))</f>
        <v>1E-3</v>
      </c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25"/>
      <c r="BM70" s="25"/>
      <c r="BN70" s="25"/>
      <c r="BO70" s="25"/>
      <c r="BP70" s="25"/>
      <c r="BQ70" s="25"/>
      <c r="BR70" s="70"/>
      <c r="BS70" s="69"/>
      <c r="BT70" s="69"/>
      <c r="BU70" s="69"/>
      <c r="BV70" s="69"/>
      <c r="BW70" s="69"/>
      <c r="BX70" s="69"/>
      <c r="BY70" s="69"/>
      <c r="BZ70" s="62"/>
      <c r="CA70" s="58"/>
      <c r="CB70" s="58"/>
      <c r="CC70" s="58"/>
      <c r="CD70" s="58"/>
      <c r="CE70" s="58"/>
      <c r="CF70" s="58"/>
    </row>
    <row r="71" spans="1:84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56"/>
      <c r="K71" s="56"/>
      <c r="L71" s="56"/>
      <c r="M71" s="56"/>
      <c r="N71" s="56"/>
      <c r="O71" s="56"/>
      <c r="P71" s="56"/>
      <c r="Q71" s="56"/>
      <c r="R71" s="56"/>
      <c r="S71" s="62" t="s">
        <v>175</v>
      </c>
      <c r="T71" s="62"/>
      <c r="U71" s="62"/>
      <c r="V71" s="62"/>
      <c r="W71" s="62"/>
      <c r="X71" s="62"/>
      <c r="Y71" s="62"/>
      <c r="Z71" s="62"/>
      <c r="AA71" s="62"/>
      <c r="AB71" s="62"/>
      <c r="AC71" s="81" t="str">
        <f>INDEX('Detected Compounds limits'!$B$2:$I$50, MATCH($AF71,'Detected Compounds limits'!$B$2:$B$50, 0), MATCH(AC$4,'Detected Compounds limits'!$B$2:$I$2,0))</f>
        <v xml:space="preserve"> </v>
      </c>
      <c r="AD71" s="81"/>
      <c r="AE71" s="82"/>
      <c r="AF71" s="83" t="s">
        <v>92</v>
      </c>
      <c r="AG71" s="81"/>
      <c r="AH71" s="81">
        <v>2.9000000000000001E-2</v>
      </c>
      <c r="AI71" s="81"/>
      <c r="AJ71" s="81"/>
      <c r="AK71" s="81"/>
      <c r="AL71" s="81"/>
      <c r="AM71" s="81">
        <v>2.9000000000000001E-2</v>
      </c>
      <c r="AN71" s="81">
        <f>INDEX('Detected Compounds limits'!$B$2:$H$50, MATCH($AF71,'Detected Compounds limits'!$B$2:$B$50, 0), MATCH(AN$4,'Detected Compounds limits'!$B$2:$H$2,0))</f>
        <v>2.9000000000000001E-2</v>
      </c>
      <c r="AO71" s="81">
        <f>INDEX('Detected Compounds limits'!$B$2:$H$50, MATCH($AF71,'Detected Compounds limits'!$B$2:$B$50, 0), MATCH(AO$2,'Detected Compounds limits'!$B$2:$H$2,0))</f>
        <v>0.2</v>
      </c>
      <c r="AP71" s="81">
        <f>INDEX('Detected Compounds limits'!$B$2:$H$50, MATCH($AF71,'Detected Compounds limits'!$B$2:$B$50, 0), MATCH(AP$4,'Detected Compounds limits'!$B$2:$H$2,0))</f>
        <v>0.1</v>
      </c>
      <c r="AQ71" s="81">
        <f>INDEX('Detected Compounds limits'!$B$2:$H$50, MATCH($AF71,'Detected Compounds limits'!$B$2:$B$50, 0), MATCH(AQ$4,'Detected Compounds limits'!$B$2:$H$2,0))</f>
        <v>0.2</v>
      </c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25"/>
      <c r="BM71" s="25"/>
      <c r="BN71" s="25"/>
      <c r="BO71" s="25"/>
      <c r="BP71" s="25"/>
      <c r="BQ71" s="25"/>
      <c r="BR71" s="70"/>
      <c r="BS71" s="69"/>
      <c r="BT71" s="69"/>
      <c r="BU71" s="69"/>
      <c r="BV71" s="69"/>
      <c r="BW71" s="69"/>
      <c r="BX71" s="69"/>
      <c r="BY71" s="69"/>
      <c r="BZ71" s="62"/>
      <c r="CA71" s="58"/>
      <c r="CB71" s="58" t="s">
        <v>76</v>
      </c>
      <c r="CC71" s="58"/>
      <c r="CD71" s="58"/>
      <c r="CE71" s="58"/>
      <c r="CF71" s="61"/>
    </row>
    <row r="72" spans="1:84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56"/>
      <c r="K72" s="56"/>
      <c r="L72" s="56"/>
      <c r="M72" s="56"/>
      <c r="N72" s="56"/>
      <c r="O72" s="56"/>
      <c r="P72" s="56"/>
      <c r="Q72" s="56"/>
      <c r="R72" s="56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81" t="str">
        <f>INDEX('Detected Compounds limits'!$B$2:$I$50, MATCH($AF72,'Detected Compounds limits'!$B$2:$B$50, 0), MATCH(AC$4,'Detected Compounds limits'!$B$2:$I$2,0))</f>
        <v xml:space="preserve"> </v>
      </c>
      <c r="AD72" s="81"/>
      <c r="AE72" s="82" t="s">
        <v>65</v>
      </c>
      <c r="AF72" s="83" t="s">
        <v>31</v>
      </c>
      <c r="AG72" s="81"/>
      <c r="AH72" s="81"/>
      <c r="AI72" s="81"/>
      <c r="AJ72" s="81"/>
      <c r="AK72" s="81"/>
      <c r="AL72" s="81">
        <v>0.04</v>
      </c>
      <c r="AM72" s="81">
        <v>0.04</v>
      </c>
      <c r="AN72" s="81">
        <f>INDEX('Detected Compounds limits'!$B$2:$H$50, MATCH($AF72,'Detected Compounds limits'!$B$2:$B$50, 0), MATCH(AN$4,'Detected Compounds limits'!$B$2:$H$2,0))</f>
        <v>0.04</v>
      </c>
      <c r="AO72" s="81">
        <f>INDEX('Detected Compounds limits'!$B$2:$H$50, MATCH($AF72,'Detected Compounds limits'!$B$2:$B$50, 0), MATCH(AO$2,'Detected Compounds limits'!$B$2:$H$2,0))</f>
        <v>88</v>
      </c>
      <c r="AP72" s="81">
        <f>INDEX('Detected Compounds limits'!$B$2:$H$50, MATCH($AF72,'Detected Compounds limits'!$B$2:$B$50, 0), MATCH(AP$4,'Detected Compounds limits'!$B$2:$H$2,0))</f>
        <v>0.1</v>
      </c>
      <c r="AQ72" s="81">
        <f>INDEX('Detected Compounds limits'!$B$2:$H$50, MATCH($AF72,'Detected Compounds limits'!$B$2:$B$50, 0), MATCH(AQ$4,'Detected Compounds limits'!$B$2:$H$2,0))</f>
        <v>88</v>
      </c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25"/>
      <c r="BM72" s="25"/>
      <c r="BN72" s="25"/>
      <c r="BO72" s="25"/>
      <c r="BP72" s="25"/>
      <c r="BQ72" s="25"/>
      <c r="BR72" s="70"/>
      <c r="BS72" s="69"/>
      <c r="BT72" s="69"/>
      <c r="BU72" s="69"/>
      <c r="BV72" s="69"/>
      <c r="BW72" s="69"/>
      <c r="BX72" s="69"/>
      <c r="BY72" s="69"/>
      <c r="BZ72" s="62"/>
      <c r="CA72" s="59"/>
      <c r="CB72" s="59"/>
      <c r="CC72" s="59"/>
      <c r="CD72" s="59"/>
      <c r="CE72" s="59"/>
      <c r="CF72" s="59" t="s">
        <v>76</v>
      </c>
    </row>
    <row r="73" spans="1:84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56"/>
      <c r="K73" s="56"/>
      <c r="L73" s="56"/>
      <c r="M73" s="56"/>
      <c r="N73" s="56"/>
      <c r="O73" s="56"/>
      <c r="P73" s="56"/>
      <c r="Q73" s="56"/>
      <c r="R73" s="56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81" t="str">
        <f>INDEX('Detected Compounds limits'!$B$2:$I$50, MATCH($AF73,'Detected Compounds limits'!$B$2:$B$50, 0), MATCH(AC$4,'Detected Compounds limits'!$B$2:$I$2,0))</f>
        <v>x</v>
      </c>
      <c r="AD73" s="81"/>
      <c r="AE73" s="82"/>
      <c r="AF73" s="83" t="s">
        <v>34</v>
      </c>
      <c r="AG73" s="81"/>
      <c r="AH73" s="81"/>
      <c r="AI73" s="81"/>
      <c r="AJ73" s="81">
        <v>0.05</v>
      </c>
      <c r="AK73" s="81">
        <v>0.05</v>
      </c>
      <c r="AL73" s="81">
        <v>0.05</v>
      </c>
      <c r="AM73" s="81">
        <v>0.05</v>
      </c>
      <c r="AN73" s="81">
        <f>INDEX('Detected Compounds limits'!$B$2:$H$50, MATCH($AF73,'Detected Compounds limits'!$B$2:$B$50, 0), MATCH(AN$4,'Detected Compounds limits'!$B$2:$H$2,0))</f>
        <v>0.05</v>
      </c>
      <c r="AO73" s="81">
        <f>INDEX('Detected Compounds limits'!$B$2:$H$50, MATCH($AF73,'Detected Compounds limits'!$B$2:$B$50, 0), MATCH(AO$2,'Detected Compounds limits'!$B$2:$H$2,0))</f>
        <v>10</v>
      </c>
      <c r="AP73" s="81">
        <f>INDEX('Detected Compounds limits'!$B$2:$H$50, MATCH($AF73,'Detected Compounds limits'!$B$2:$B$50, 0), MATCH(AP$4,'Detected Compounds limits'!$B$2:$H$2,0))</f>
        <v>10</v>
      </c>
      <c r="AQ73" s="81">
        <f>INDEX('Detected Compounds limits'!$B$2:$H$50, MATCH($AF73,'Detected Compounds limits'!$B$2:$B$50, 0), MATCH(AQ$4,'Detected Compounds limits'!$B$2:$H$2,0))</f>
        <v>10</v>
      </c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25"/>
      <c r="BM73" s="25"/>
      <c r="BN73" s="25"/>
      <c r="BO73" s="25"/>
      <c r="BP73" s="25"/>
      <c r="BQ73" s="25"/>
      <c r="BR73" s="70"/>
      <c r="BS73" s="69"/>
      <c r="BT73" s="69"/>
      <c r="BU73" s="69"/>
      <c r="BV73" s="69"/>
      <c r="BW73" s="69"/>
      <c r="BX73" s="69"/>
      <c r="BY73" s="69"/>
      <c r="BZ73" s="62"/>
      <c r="CA73" s="59"/>
      <c r="CB73" s="59"/>
      <c r="CC73" s="59"/>
      <c r="CD73" s="59" t="s">
        <v>76</v>
      </c>
      <c r="CE73" s="59" t="s">
        <v>76</v>
      </c>
      <c r="CF73" s="59" t="s">
        <v>76</v>
      </c>
    </row>
    <row r="74" spans="1:84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56"/>
      <c r="K74" s="56"/>
      <c r="L74" s="56"/>
      <c r="M74" s="56"/>
      <c r="N74" s="56"/>
      <c r="O74" s="56"/>
      <c r="P74" s="56"/>
      <c r="Q74" s="56"/>
      <c r="R74" s="56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81" t="str">
        <f>INDEX('Detected Compounds limits'!$B$2:$I$50, MATCH($AF74,'Detected Compounds limits'!$B$2:$B$50, 0), MATCH(AC$4,'Detected Compounds limits'!$B$2:$I$2,0))</f>
        <v>x</v>
      </c>
      <c r="AD74" s="81"/>
      <c r="AE74" s="82"/>
      <c r="AF74" s="83" t="s">
        <v>36</v>
      </c>
      <c r="AG74" s="81"/>
      <c r="AH74" s="81"/>
      <c r="AI74" s="81"/>
      <c r="AJ74" s="81">
        <v>6.7000000000000004E-2</v>
      </c>
      <c r="AK74" s="81">
        <v>5.8999999999999997E-2</v>
      </c>
      <c r="AL74" s="81">
        <v>4.9000000000000002E-2</v>
      </c>
      <c r="AM74" s="81">
        <v>6.7000000000000004E-2</v>
      </c>
      <c r="AN74" s="81">
        <f>INDEX('Detected Compounds limits'!$B$2:$H$50, MATCH($AF74,'Detected Compounds limits'!$B$2:$B$50, 0), MATCH(AN$4,'Detected Compounds limits'!$B$2:$H$2,0))</f>
        <v>0.02</v>
      </c>
      <c r="AO74" s="81">
        <f>INDEX('Detected Compounds limits'!$B$2:$H$50, MATCH($AF74,'Detected Compounds limits'!$B$2:$B$50, 0), MATCH(AO$2,'Detected Compounds limits'!$B$2:$H$2,0))</f>
        <v>10</v>
      </c>
      <c r="AP74" s="81">
        <f>INDEX('Detected Compounds limits'!$B$2:$H$50, MATCH($AF74,'Detected Compounds limits'!$B$2:$B$50, 0), MATCH(AP$4,'Detected Compounds limits'!$B$2:$H$2,0))</f>
        <v>10</v>
      </c>
      <c r="AQ74" s="81">
        <f>INDEX('Detected Compounds limits'!$B$2:$H$50, MATCH($AF74,'Detected Compounds limits'!$B$2:$B$50, 0), MATCH(AQ$4,'Detected Compounds limits'!$B$2:$H$2,0))</f>
        <v>10</v>
      </c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25"/>
      <c r="BM74" s="25"/>
      <c r="BN74" s="25"/>
      <c r="BO74" s="25"/>
      <c r="BP74" s="25"/>
      <c r="BQ74" s="25"/>
      <c r="BR74" s="70"/>
      <c r="BS74" s="69"/>
      <c r="BT74" s="69"/>
      <c r="BU74" s="69"/>
      <c r="BV74" s="69"/>
      <c r="BW74" s="69"/>
      <c r="BX74" s="69"/>
      <c r="BY74" s="69"/>
      <c r="BZ74" s="62"/>
      <c r="CA74" s="59"/>
      <c r="CB74" s="59"/>
      <c r="CC74" s="59"/>
      <c r="CD74" s="59"/>
      <c r="CE74" s="59"/>
      <c r="CF74" s="59"/>
    </row>
    <row r="75" spans="1:84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56"/>
      <c r="K75" s="56"/>
      <c r="L75" s="56"/>
      <c r="M75" s="56"/>
      <c r="N75" s="56"/>
      <c r="O75" s="56"/>
      <c r="P75" s="56"/>
      <c r="Q75" s="56"/>
      <c r="R75" s="56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81" t="str">
        <f>INDEX('Detected Compounds limits'!$B$2:$I$50, MATCH($AF75,'Detected Compounds limits'!$B$2:$B$50, 0), MATCH(AC$4,'Detected Compounds limits'!$B$2:$I$2,0))</f>
        <v>x</v>
      </c>
      <c r="AD75" s="81"/>
      <c r="AE75" s="82"/>
      <c r="AF75" s="83" t="s">
        <v>42</v>
      </c>
      <c r="AG75" s="81"/>
      <c r="AH75" s="81">
        <v>8.5000000000000006E-2</v>
      </c>
      <c r="AI75" s="81">
        <v>6.9000000000000006E-2</v>
      </c>
      <c r="AJ75" s="81">
        <v>7.5999999999999998E-2</v>
      </c>
      <c r="AK75" s="81">
        <v>6.0999999999999999E-2</v>
      </c>
      <c r="AL75" s="81">
        <v>5.0999999999999997E-2</v>
      </c>
      <c r="AM75" s="81">
        <v>8.5000000000000006E-2</v>
      </c>
      <c r="AN75" s="81">
        <f>INDEX('Detected Compounds limits'!$B$2:$H$50, MATCH($AF75,'Detected Compounds limits'!$B$2:$B$50, 0), MATCH(AN$4,'Detected Compounds limits'!$B$2:$H$2,0))</f>
        <v>0.04</v>
      </c>
      <c r="AO75" s="81">
        <f>INDEX('Detected Compounds limits'!$B$2:$H$50, MATCH($AF75,'Detected Compounds limits'!$B$2:$B$50, 0), MATCH(AO$2,'Detected Compounds limits'!$B$2:$H$2,0))</f>
        <v>91.9</v>
      </c>
      <c r="AP75" s="81">
        <f>INDEX('Detected Compounds limits'!$B$2:$H$50, MATCH($AF75,'Detected Compounds limits'!$B$2:$B$50, 0), MATCH(AP$4,'Detected Compounds limits'!$B$2:$H$2,0))</f>
        <v>10</v>
      </c>
      <c r="AQ75" s="81">
        <f>INDEX('Detected Compounds limits'!$B$2:$H$50, MATCH($AF75,'Detected Compounds limits'!$B$2:$B$50, 0), MATCH(AQ$4,'Detected Compounds limits'!$B$2:$H$2,0))</f>
        <v>91.9</v>
      </c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25"/>
      <c r="BM75" s="25"/>
      <c r="BN75" s="25"/>
      <c r="BO75" s="25"/>
      <c r="BP75" s="25"/>
      <c r="BQ75" s="25"/>
      <c r="BR75" s="70"/>
      <c r="BS75" s="69"/>
      <c r="BT75" s="69"/>
      <c r="BU75" s="69"/>
      <c r="BV75" s="69"/>
      <c r="BW75" s="69"/>
      <c r="BX75" s="69"/>
      <c r="BY75" s="69"/>
      <c r="BZ75" s="62"/>
      <c r="CA75" s="58"/>
      <c r="CB75" s="58"/>
      <c r="CC75" s="58"/>
      <c r="CD75" s="58"/>
      <c r="CE75" s="58"/>
      <c r="CF75" s="58"/>
    </row>
    <row r="76" spans="1:84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56"/>
      <c r="K76" s="56"/>
      <c r="L76" s="56"/>
      <c r="M76" s="56"/>
      <c r="N76" s="56"/>
      <c r="O76" s="56"/>
      <c r="P76" s="56"/>
      <c r="Q76" s="56"/>
      <c r="R76" s="56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81" t="str">
        <f>INDEX('Detected Compounds limits'!$B$2:$I$50, MATCH($AF76,'Detected Compounds limits'!$B$2:$B$50, 0), MATCH(AC$4,'Detected Compounds limits'!$B$2:$I$2,0))</f>
        <v xml:space="preserve"> </v>
      </c>
      <c r="AD76" s="81"/>
      <c r="AE76" s="82"/>
      <c r="AF76" s="83" t="s">
        <v>49</v>
      </c>
      <c r="AG76" s="81"/>
      <c r="AH76" s="81"/>
      <c r="AI76" s="81"/>
      <c r="AJ76" s="81">
        <v>0.04</v>
      </c>
      <c r="AK76" s="81"/>
      <c r="AL76" s="81"/>
      <c r="AM76" s="81">
        <v>0.04</v>
      </c>
      <c r="AN76" s="81">
        <f>INDEX('Detected Compounds limits'!$B$2:$H$50, MATCH($AF76,'Detected Compounds limits'!$B$2:$B$50, 0), MATCH(AN$4,'Detected Compounds limits'!$B$2:$H$2,0))</f>
        <v>0.04</v>
      </c>
      <c r="AO76" s="81">
        <f>INDEX('Detected Compounds limits'!$B$2:$H$50, MATCH($AF76,'Detected Compounds limits'!$B$2:$B$50, 0), MATCH(AO$2,'Detected Compounds limits'!$B$2:$H$2,0))</f>
        <v>0.1</v>
      </c>
      <c r="AP76" s="81">
        <f>INDEX('Detected Compounds limits'!$B$2:$H$50, MATCH($AF76,'Detected Compounds limits'!$B$2:$B$50, 0), MATCH(AP$4,'Detected Compounds limits'!$B$2:$H$2,0))</f>
        <v>0.1</v>
      </c>
      <c r="AQ76" s="81">
        <f>INDEX('Detected Compounds limits'!$B$2:$H$50, MATCH($AF76,'Detected Compounds limits'!$B$2:$B$50, 0), MATCH(AQ$4,'Detected Compounds limits'!$B$2:$H$2,0))</f>
        <v>0.1</v>
      </c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25"/>
      <c r="BM76" s="25"/>
      <c r="BN76" s="25"/>
      <c r="BO76" s="25"/>
      <c r="BP76" s="25"/>
      <c r="BQ76" s="25"/>
      <c r="BR76" s="70"/>
      <c r="BS76" s="69"/>
      <c r="BT76" s="69"/>
      <c r="BU76" s="69"/>
      <c r="BV76" s="69"/>
      <c r="BW76" s="69"/>
      <c r="BX76" s="69"/>
      <c r="BY76" s="69"/>
      <c r="BZ76" s="62"/>
      <c r="CA76" s="59"/>
      <c r="CB76" s="59"/>
      <c r="CC76" s="59"/>
      <c r="CD76" s="59" t="s">
        <v>76</v>
      </c>
      <c r="CE76" s="59"/>
      <c r="CF76" s="59"/>
    </row>
    <row r="77" spans="1:84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56"/>
      <c r="K77" s="56"/>
      <c r="L77" s="56"/>
      <c r="M77" s="56"/>
      <c r="N77" s="56"/>
      <c r="O77" s="56"/>
      <c r="P77" s="56"/>
      <c r="Q77" s="56"/>
      <c r="R77" s="56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81" t="str">
        <f>INDEX('Detected Compounds limits'!$B$2:$I$50, MATCH($AF77,'Detected Compounds limits'!$B$2:$B$50, 0), MATCH(AC$4,'Detected Compounds limits'!$B$2:$I$2,0))</f>
        <v>x</v>
      </c>
      <c r="AD77" s="81"/>
      <c r="AE77" s="82"/>
      <c r="AF77" s="83" t="s">
        <v>52</v>
      </c>
      <c r="AG77" s="81"/>
      <c r="AH77" s="81"/>
      <c r="AI77" s="81"/>
      <c r="AJ77" s="81">
        <v>0.02</v>
      </c>
      <c r="AK77" s="81">
        <v>0.02</v>
      </c>
      <c r="AL77" s="81">
        <v>0.02</v>
      </c>
      <c r="AM77" s="81">
        <v>0.02</v>
      </c>
      <c r="AN77" s="81">
        <f>INDEX('Detected Compounds limits'!$B$2:$H$50, MATCH($AF77,'Detected Compounds limits'!$B$2:$B$50, 0), MATCH(AN$4,'Detected Compounds limits'!$B$2:$H$2,0))</f>
        <v>0.02</v>
      </c>
      <c r="AO77" s="81">
        <f>INDEX('Detected Compounds limits'!$B$2:$H$50, MATCH($AF77,'Detected Compounds limits'!$B$2:$B$50, 0), MATCH(AO$2,'Detected Compounds limits'!$B$2:$H$2,0))</f>
        <v>10</v>
      </c>
      <c r="AP77" s="81">
        <f>INDEX('Detected Compounds limits'!$B$2:$H$50, MATCH($AF77,'Detected Compounds limits'!$B$2:$B$50, 0), MATCH(AP$4,'Detected Compounds limits'!$B$2:$H$2,0))</f>
        <v>10</v>
      </c>
      <c r="AQ77" s="81">
        <f>INDEX('Detected Compounds limits'!$B$2:$H$50, MATCH($AF77,'Detected Compounds limits'!$B$2:$B$50, 0), MATCH(AQ$4,'Detected Compounds limits'!$B$2:$H$2,0))</f>
        <v>10</v>
      </c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25"/>
      <c r="BM77" s="25"/>
      <c r="BN77" s="25"/>
      <c r="BO77" s="25"/>
      <c r="BP77" s="25"/>
      <c r="BQ77" s="25"/>
      <c r="BR77" s="70"/>
      <c r="BS77" s="69"/>
      <c r="BT77" s="69"/>
      <c r="BU77" s="69"/>
      <c r="BV77" s="69"/>
      <c r="BW77" s="69"/>
      <c r="BX77" s="69"/>
      <c r="BY77" s="69"/>
      <c r="BZ77" s="62"/>
      <c r="CA77" s="59"/>
      <c r="CB77" s="59"/>
      <c r="CC77" s="59"/>
      <c r="CD77" s="59" t="s">
        <v>76</v>
      </c>
      <c r="CE77" s="59" t="s">
        <v>76</v>
      </c>
      <c r="CF77" s="59" t="s">
        <v>76</v>
      </c>
    </row>
    <row r="78" spans="1:84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56"/>
      <c r="K78" s="56"/>
      <c r="L78" s="56"/>
      <c r="M78" s="56"/>
      <c r="N78" s="56"/>
      <c r="O78" s="56"/>
      <c r="P78" s="56"/>
      <c r="Q78" s="56"/>
      <c r="R78" s="56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81" t="str">
        <f>INDEX('Detected Compounds limits'!$B$2:$I$50, MATCH($AF78,'Detected Compounds limits'!$B$2:$B$50, 0), MATCH(AC$4,'Detected Compounds limits'!$B$2:$I$2,0))</f>
        <v>x</v>
      </c>
      <c r="AD78" s="81"/>
      <c r="AE78" s="82"/>
      <c r="AF78" s="83" t="s">
        <v>53</v>
      </c>
      <c r="AG78" s="81"/>
      <c r="AH78" s="81"/>
      <c r="AI78" s="81"/>
      <c r="AJ78" s="81">
        <v>8.3000000000000004E-2</v>
      </c>
      <c r="AK78" s="81">
        <v>7.1999999999999995E-2</v>
      </c>
      <c r="AL78" s="81">
        <v>7.4999999999999997E-2</v>
      </c>
      <c r="AM78" s="81">
        <v>8.3000000000000004E-2</v>
      </c>
      <c r="AN78" s="81">
        <f>INDEX('Detected Compounds limits'!$B$2:$H$50, MATCH($AF78,'Detected Compounds limits'!$B$2:$B$50, 0), MATCH(AN$4,'Detected Compounds limits'!$B$2:$H$2,0))</f>
        <v>0.05</v>
      </c>
      <c r="AO78" s="81">
        <f>INDEX('Detected Compounds limits'!$B$2:$H$50, MATCH($AF78,'Detected Compounds limits'!$B$2:$B$50, 0), MATCH(AO$2,'Detected Compounds limits'!$B$2:$H$2,0))</f>
        <v>10</v>
      </c>
      <c r="AP78" s="81">
        <f>INDEX('Detected Compounds limits'!$B$2:$H$50, MATCH($AF78,'Detected Compounds limits'!$B$2:$B$50, 0), MATCH(AP$4,'Detected Compounds limits'!$B$2:$H$2,0))</f>
        <v>10</v>
      </c>
      <c r="AQ78" s="81">
        <f>INDEX('Detected Compounds limits'!$B$2:$H$50, MATCH($AF78,'Detected Compounds limits'!$B$2:$B$50, 0), MATCH(AQ$4,'Detected Compounds limits'!$B$2:$H$2,0))</f>
        <v>10</v>
      </c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25"/>
      <c r="BM78" s="25"/>
      <c r="BN78" s="25"/>
      <c r="BO78" s="25"/>
      <c r="BP78" s="25"/>
      <c r="BQ78" s="25"/>
      <c r="BR78" s="70"/>
      <c r="BS78" s="69"/>
      <c r="BT78" s="69"/>
      <c r="BU78" s="69"/>
      <c r="BV78" s="69"/>
      <c r="BW78" s="69"/>
      <c r="BX78" s="69"/>
      <c r="BY78" s="69"/>
      <c r="BZ78" s="62"/>
      <c r="CA78" s="59"/>
      <c r="CB78" s="59"/>
      <c r="CC78" s="59"/>
      <c r="CD78" s="59"/>
      <c r="CE78" s="59"/>
      <c r="CF78" s="59"/>
    </row>
    <row r="79" spans="1:84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56"/>
      <c r="K79" s="56"/>
      <c r="L79" s="56"/>
      <c r="M79" s="56"/>
      <c r="N79" s="56"/>
      <c r="O79" s="56"/>
      <c r="P79" s="56"/>
      <c r="Q79" s="56"/>
      <c r="R79" s="56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81" t="str">
        <f>INDEX('Detected Compounds limits'!$B$2:$I$50, MATCH($AF79,'Detected Compounds limits'!$B$2:$B$50, 0), MATCH(AC$4,'Detected Compounds limits'!$B$2:$I$2,0))</f>
        <v>x</v>
      </c>
      <c r="AD79" s="81"/>
      <c r="AE79" s="82"/>
      <c r="AF79" s="83" t="s">
        <v>44</v>
      </c>
      <c r="AG79" s="81"/>
      <c r="AH79" s="81">
        <v>0.28599999999999998</v>
      </c>
      <c r="AI79" s="81">
        <v>0.26800000000000002</v>
      </c>
      <c r="AJ79" s="81">
        <v>0.27200000000000002</v>
      </c>
      <c r="AK79" s="81">
        <v>0.23799999999999999</v>
      </c>
      <c r="AL79" s="81">
        <v>0.217</v>
      </c>
      <c r="AM79" s="81">
        <v>0.28599999999999998</v>
      </c>
      <c r="AN79" s="81">
        <f>INDEX('Detected Compounds limits'!$B$2:$H$50, MATCH($AF79,'Detected Compounds limits'!$B$2:$B$50, 0), MATCH(AN$4,'Detected Compounds limits'!$B$2:$H$2,0))</f>
        <v>0.02</v>
      </c>
      <c r="AO79" s="81">
        <f>INDEX('Detected Compounds limits'!$B$2:$H$50, MATCH($AF79,'Detected Compounds limits'!$B$2:$B$50, 0), MATCH(AO$2,'Detected Compounds limits'!$B$2:$H$2,0))</f>
        <v>21.7</v>
      </c>
      <c r="AP79" s="81">
        <f>INDEX('Detected Compounds limits'!$B$2:$H$50, MATCH($AF79,'Detected Compounds limits'!$B$2:$B$50, 0), MATCH(AP$4,'Detected Compounds limits'!$B$2:$H$2,0))</f>
        <v>10</v>
      </c>
      <c r="AQ79" s="81">
        <f>INDEX('Detected Compounds limits'!$B$2:$H$50, MATCH($AF79,'Detected Compounds limits'!$B$2:$B$50, 0), MATCH(AQ$4,'Detected Compounds limits'!$B$2:$H$2,0))</f>
        <v>21.7</v>
      </c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25"/>
      <c r="BM79" s="25"/>
      <c r="BN79" s="25"/>
      <c r="BO79" s="25"/>
      <c r="BP79" s="25"/>
      <c r="BQ79" s="25"/>
      <c r="BR79" s="70"/>
      <c r="BS79" s="69"/>
      <c r="BT79" s="69"/>
      <c r="BU79" s="69"/>
      <c r="BV79" s="69"/>
      <c r="BW79" s="69"/>
      <c r="BX79" s="69"/>
      <c r="BY79" s="69"/>
      <c r="BZ79" s="62"/>
      <c r="CA79" s="58"/>
      <c r="CB79" s="58"/>
      <c r="CC79" s="58"/>
      <c r="CD79" s="58"/>
      <c r="CE79" s="58"/>
      <c r="CF79" s="58"/>
    </row>
    <row r="80" spans="1:84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56"/>
      <c r="K80" s="56"/>
      <c r="L80" s="56"/>
      <c r="M80" s="56"/>
      <c r="N80" s="56"/>
      <c r="O80" s="56"/>
      <c r="P80" s="56"/>
      <c r="Q80" s="56"/>
      <c r="R80" s="56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81" t="str">
        <f>INDEX('Detected Compounds limits'!$B$2:$I$50, MATCH($AF80,'Detected Compounds limits'!$B$2:$B$50, 0), MATCH(AC$4,'Detected Compounds limits'!$B$2:$I$2,0))</f>
        <v>x</v>
      </c>
      <c r="AD80" s="81"/>
      <c r="AE80" s="82"/>
      <c r="AF80" s="83" t="s">
        <v>47</v>
      </c>
      <c r="AG80" s="81"/>
      <c r="AH80" s="81">
        <v>0.39900000000000002</v>
      </c>
      <c r="AI80" s="81">
        <v>0.40500000000000003</v>
      </c>
      <c r="AJ80" s="81">
        <v>0.40699999999999997</v>
      </c>
      <c r="AK80" s="81">
        <v>0.33800000000000002</v>
      </c>
      <c r="AL80" s="81">
        <v>0.34499999999999997</v>
      </c>
      <c r="AM80" s="81">
        <v>0.40699999999999997</v>
      </c>
      <c r="AN80" s="81">
        <f>INDEX('Detected Compounds limits'!$B$2:$H$50, MATCH($AF80,'Detected Compounds limits'!$B$2:$B$50, 0), MATCH(AN$4,'Detected Compounds limits'!$B$2:$H$2,0))</f>
        <v>0.05</v>
      </c>
      <c r="AO80" s="81">
        <f>INDEX('Detected Compounds limits'!$B$2:$H$50, MATCH($AF80,'Detected Compounds limits'!$B$2:$B$50, 0), MATCH(AO$2,'Detected Compounds limits'!$B$2:$H$2,0))</f>
        <v>16.600000000000001</v>
      </c>
      <c r="AP80" s="81">
        <f>INDEX('Detected Compounds limits'!$B$2:$H$50, MATCH($AF80,'Detected Compounds limits'!$B$2:$B$50, 0), MATCH(AP$4,'Detected Compounds limits'!$B$2:$H$2,0))</f>
        <v>10</v>
      </c>
      <c r="AQ80" s="81">
        <f>INDEX('Detected Compounds limits'!$B$2:$H$50, MATCH($AF80,'Detected Compounds limits'!$B$2:$B$50, 0), MATCH(AQ$4,'Detected Compounds limits'!$B$2:$H$2,0))</f>
        <v>16.600000000000001</v>
      </c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25"/>
      <c r="BM80" s="25"/>
      <c r="BN80" s="25"/>
      <c r="BO80" s="25"/>
      <c r="BP80" s="25"/>
      <c r="BQ80" s="25"/>
      <c r="BR80" s="70"/>
      <c r="BS80" s="69"/>
      <c r="BT80" s="69"/>
      <c r="BU80" s="69"/>
      <c r="BV80" s="69"/>
      <c r="BW80" s="69"/>
      <c r="BX80" s="69"/>
      <c r="BY80" s="69"/>
      <c r="BZ80" s="62"/>
      <c r="CA80" s="58"/>
      <c r="CB80" s="58"/>
      <c r="CC80" s="58"/>
      <c r="CD80" s="58"/>
      <c r="CE80" s="58"/>
      <c r="CF80" s="58"/>
    </row>
    <row r="81" spans="1:84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56"/>
      <c r="K81" s="56"/>
      <c r="L81" s="56"/>
      <c r="M81" s="56"/>
      <c r="N81" s="56"/>
      <c r="O81" s="56"/>
      <c r="P81" s="56"/>
      <c r="Q81" s="56"/>
      <c r="R81" s="56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25"/>
      <c r="BM81" s="25"/>
      <c r="BN81" s="25"/>
      <c r="BO81" s="25"/>
      <c r="BP81" s="25"/>
      <c r="BQ81" s="25"/>
      <c r="BR81" s="70"/>
      <c r="BS81" s="69"/>
      <c r="BT81" s="69"/>
      <c r="BU81" s="69"/>
      <c r="BV81" s="69"/>
      <c r="BW81" s="69"/>
      <c r="BX81" s="69"/>
      <c r="BY81" s="69"/>
      <c r="BZ81" s="62"/>
      <c r="CA81" s="60"/>
      <c r="CB81" s="60"/>
      <c r="CC81" s="60"/>
      <c r="CD81" s="60"/>
      <c r="CE81" s="60"/>
      <c r="CF81" s="60"/>
    </row>
    <row r="82" spans="1:84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56"/>
      <c r="K82" s="56"/>
      <c r="L82" s="56"/>
      <c r="M82" s="56"/>
      <c r="N82" s="56"/>
      <c r="O82" s="56"/>
      <c r="P82" s="56"/>
      <c r="Q82" s="56"/>
      <c r="R82" s="56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25"/>
      <c r="BM82" s="25"/>
      <c r="BN82" s="25"/>
      <c r="BO82" s="25"/>
      <c r="BP82" s="25"/>
      <c r="BQ82" s="25"/>
      <c r="BR82" s="70"/>
      <c r="BS82" s="69"/>
      <c r="BT82" s="69"/>
      <c r="BU82" s="69"/>
      <c r="BV82" s="69"/>
      <c r="BW82" s="69"/>
      <c r="BX82" s="69"/>
      <c r="BY82" s="69"/>
      <c r="BZ82" s="62"/>
      <c r="CA82" s="60"/>
      <c r="CB82" s="60"/>
      <c r="CC82" s="60"/>
      <c r="CD82" s="60"/>
      <c r="CE82" s="60"/>
      <c r="CF82" s="60"/>
    </row>
    <row r="83" spans="1:84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56"/>
      <c r="K83" s="56"/>
      <c r="L83" s="56"/>
      <c r="M83" s="56"/>
      <c r="N83" s="56"/>
      <c r="O83" s="56"/>
      <c r="P83" s="56"/>
      <c r="Q83" s="56"/>
      <c r="R83" s="56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 t="str">
        <f>AF61</f>
        <v>Ziegelei Oberwil</v>
      </c>
      <c r="AG83" s="99" t="str">
        <f t="shared" ref="AG83:AL83" si="15">AG62</f>
        <v>04/03/2020</v>
      </c>
      <c r="AH83" s="99" t="str">
        <f t="shared" si="15"/>
        <v>31/03/2020</v>
      </c>
      <c r="AI83" s="99" t="str">
        <f t="shared" si="15"/>
        <v>29/04/2020</v>
      </c>
      <c r="AJ83" s="99" t="str">
        <f t="shared" si="15"/>
        <v>25/05/2020</v>
      </c>
      <c r="AK83" s="99" t="str">
        <f t="shared" si="15"/>
        <v>23/06/2020</v>
      </c>
      <c r="AL83" s="99" t="str">
        <f t="shared" si="15"/>
        <v>21/07/2020</v>
      </c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25"/>
      <c r="BM83" s="25"/>
      <c r="BN83" s="25"/>
      <c r="BO83" s="25"/>
      <c r="BP83" s="25"/>
      <c r="BQ83" s="25"/>
      <c r="BR83" s="70"/>
      <c r="BS83" s="91" t="s">
        <v>203</v>
      </c>
      <c r="BT83" s="89" t="s">
        <v>168</v>
      </c>
      <c r="BU83" s="89" t="s">
        <v>169</v>
      </c>
      <c r="BV83" s="89" t="s">
        <v>170</v>
      </c>
      <c r="BW83" s="89" t="s">
        <v>171</v>
      </c>
      <c r="BX83" s="89" t="s">
        <v>172</v>
      </c>
      <c r="BY83" s="89" t="s">
        <v>173</v>
      </c>
      <c r="BZ83" s="62"/>
      <c r="CA83" s="60"/>
      <c r="CB83" s="60"/>
      <c r="CC83" s="60"/>
      <c r="CD83" s="60"/>
      <c r="CE83" s="60"/>
      <c r="CF83" s="60"/>
    </row>
    <row r="84" spans="1:84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56"/>
      <c r="K84" s="56"/>
      <c r="L84" s="56"/>
      <c r="M84" s="56"/>
      <c r="N84" s="56"/>
      <c r="O84" s="56"/>
      <c r="P84" s="56"/>
      <c r="Q84" s="56"/>
      <c r="R84" s="56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50" t="s">
        <v>78</v>
      </c>
      <c r="AG84" s="81">
        <f t="shared" ref="AG84:AL84" si="16">SUMPRODUCT(($AC63:$AC80&lt;&gt;"x")*($AE63:$AE80&lt;&gt;"x")*(CA63:CA80="&lt;")*(AG63:AG80&gt;$AO63:$AO80))</f>
        <v>0</v>
      </c>
      <c r="AH84" s="81">
        <f t="shared" si="16"/>
        <v>0</v>
      </c>
      <c r="AI84" s="81">
        <f t="shared" si="16"/>
        <v>0</v>
      </c>
      <c r="AJ84" s="81">
        <f t="shared" si="16"/>
        <v>0</v>
      </c>
      <c r="AK84" s="81">
        <f t="shared" si="16"/>
        <v>0</v>
      </c>
      <c r="AL84" s="81">
        <f t="shared" si="16"/>
        <v>0</v>
      </c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25"/>
      <c r="BM84" s="25"/>
      <c r="BN84" s="25"/>
      <c r="BO84" s="25"/>
      <c r="BP84" s="25"/>
      <c r="BQ84" s="25"/>
      <c r="BR84" s="70"/>
      <c r="BS84" s="92" t="s">
        <v>78</v>
      </c>
      <c r="BT84" s="90">
        <v>0</v>
      </c>
      <c r="BU84" s="90">
        <v>0</v>
      </c>
      <c r="BV84" s="90">
        <v>0</v>
      </c>
      <c r="BW84" s="90">
        <v>0</v>
      </c>
      <c r="BX84" s="90">
        <v>0</v>
      </c>
      <c r="BY84" s="90">
        <v>0</v>
      </c>
      <c r="BZ84" s="62"/>
      <c r="CA84" s="60"/>
      <c r="CB84" s="60"/>
      <c r="CC84" s="60"/>
      <c r="CD84" s="60"/>
      <c r="CE84" s="60"/>
      <c r="CF84" s="60"/>
    </row>
    <row r="85" spans="1:84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56"/>
      <c r="K85" s="56"/>
      <c r="L85" s="56"/>
      <c r="M85" s="56"/>
      <c r="N85" s="56"/>
      <c r="O85" s="56"/>
      <c r="P85" s="56"/>
      <c r="Q85" s="56"/>
      <c r="R85" s="56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51" t="s">
        <v>72</v>
      </c>
      <c r="AG85" s="81">
        <f t="shared" ref="AG85:AL85" si="17">SUMPRODUCT(($AC63:$AC80&lt;&gt;"x")*($AE63:$AE80&lt;&gt;"x")*(CA63:CA80&lt;&gt;"&lt;")*(AG63:AG80&gt;$AO63:$AO80))</f>
        <v>0</v>
      </c>
      <c r="AH85" s="81">
        <f t="shared" si="17"/>
        <v>0</v>
      </c>
      <c r="AI85" s="81">
        <f t="shared" si="17"/>
        <v>0</v>
      </c>
      <c r="AJ85" s="81">
        <f t="shared" si="17"/>
        <v>1</v>
      </c>
      <c r="AK85" s="81">
        <f t="shared" si="17"/>
        <v>1</v>
      </c>
      <c r="AL85" s="81">
        <f t="shared" si="17"/>
        <v>1</v>
      </c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25"/>
      <c r="BM85" s="25"/>
      <c r="BN85" s="25"/>
      <c r="BO85" s="25"/>
      <c r="BP85" s="25"/>
      <c r="BQ85" s="25"/>
      <c r="BR85" s="70"/>
      <c r="BS85" s="93" t="s">
        <v>72</v>
      </c>
      <c r="BT85" s="90">
        <v>0</v>
      </c>
      <c r="BU85" s="90">
        <v>1</v>
      </c>
      <c r="BV85" s="90">
        <v>1</v>
      </c>
      <c r="BW85" s="90">
        <v>2</v>
      </c>
      <c r="BX85" s="90">
        <v>1</v>
      </c>
      <c r="BY85" s="90">
        <v>1</v>
      </c>
      <c r="BZ85" s="62"/>
      <c r="CA85" s="60"/>
      <c r="CB85" s="60"/>
      <c r="CC85" s="60"/>
      <c r="CD85" s="60"/>
      <c r="CE85" s="60"/>
      <c r="CF85" s="60"/>
    </row>
    <row r="86" spans="1:84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56"/>
      <c r="K86" s="56"/>
      <c r="L86" s="56"/>
      <c r="M86" s="56"/>
      <c r="N86" s="56"/>
      <c r="O86" s="56"/>
      <c r="P86" s="56"/>
      <c r="Q86" s="56"/>
      <c r="R86" s="56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28" t="s">
        <v>77</v>
      </c>
      <c r="AG86" s="81">
        <f t="shared" ref="AG86:AL86" si="18">SUMPRODUCT((AG63:AG80&gt;=$AN63:$AN80)*($AC63:$AC80&lt;&gt;"x")*($AE63:$AE80&lt;&gt;"x")*(CA63:CA80&lt;&gt;"&lt;")*(AG63:AG80&lt;=$AO63:$AO80))</f>
        <v>1</v>
      </c>
      <c r="AH86" s="81">
        <f t="shared" si="18"/>
        <v>2</v>
      </c>
      <c r="AI86" s="81">
        <f t="shared" si="18"/>
        <v>3</v>
      </c>
      <c r="AJ86" s="81">
        <f t="shared" si="18"/>
        <v>1</v>
      </c>
      <c r="AK86" s="81">
        <f t="shared" si="18"/>
        <v>1</v>
      </c>
      <c r="AL86" s="81">
        <f t="shared" si="18"/>
        <v>1</v>
      </c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25"/>
      <c r="BM86" s="25"/>
      <c r="BN86" s="25"/>
      <c r="BO86" s="25"/>
      <c r="BP86" s="25"/>
      <c r="BQ86" s="25"/>
      <c r="BR86" s="70"/>
      <c r="BS86" s="94" t="s">
        <v>77</v>
      </c>
      <c r="BT86" s="90">
        <v>1</v>
      </c>
      <c r="BU86" s="90">
        <v>1</v>
      </c>
      <c r="BV86" s="90">
        <v>2</v>
      </c>
      <c r="BW86" s="90">
        <v>0</v>
      </c>
      <c r="BX86" s="90">
        <v>1</v>
      </c>
      <c r="BY86" s="90">
        <v>1</v>
      </c>
      <c r="BZ86" s="62"/>
      <c r="CA86" s="60"/>
      <c r="CB86" s="60"/>
      <c r="CC86" s="60"/>
      <c r="CD86" s="60"/>
      <c r="CE86" s="60"/>
      <c r="CF86" s="60"/>
    </row>
    <row r="87" spans="1:84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56"/>
      <c r="K87" s="56"/>
      <c r="L87" s="56"/>
      <c r="M87" s="56"/>
      <c r="N87" s="56"/>
      <c r="O87" s="56"/>
      <c r="P87" s="56"/>
      <c r="Q87" s="56"/>
      <c r="R87" s="56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25" t="s">
        <v>73</v>
      </c>
      <c r="AG87" s="100">
        <f t="shared" ref="AG87:AL87" si="19">SUMPRODUCT(($AC63:$AC80&lt;&gt;"x")*($AE63:$AE80&lt;&gt;"x")*(AG63:AG80&gt;0)*(CA63:CA80="&lt;")*(AG63:AG80&lt;=$AO63:$AO80))</f>
        <v>0</v>
      </c>
      <c r="AH87" s="100">
        <f t="shared" si="19"/>
        <v>1</v>
      </c>
      <c r="AI87" s="100">
        <f t="shared" si="19"/>
        <v>0</v>
      </c>
      <c r="AJ87" s="100">
        <f t="shared" si="19"/>
        <v>2</v>
      </c>
      <c r="AK87" s="100">
        <f t="shared" si="19"/>
        <v>1</v>
      </c>
      <c r="AL87" s="100">
        <f t="shared" si="19"/>
        <v>1</v>
      </c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25"/>
      <c r="BM87" s="25"/>
      <c r="BN87" s="25"/>
      <c r="BO87" s="25"/>
      <c r="BP87" s="25"/>
      <c r="BQ87" s="25"/>
      <c r="BR87" s="70"/>
      <c r="BS87" s="95" t="s">
        <v>73</v>
      </c>
      <c r="BT87" s="90">
        <v>0</v>
      </c>
      <c r="BU87" s="90">
        <v>1</v>
      </c>
      <c r="BV87" s="90">
        <v>0</v>
      </c>
      <c r="BW87" s="90">
        <v>2</v>
      </c>
      <c r="BX87" s="90">
        <v>0</v>
      </c>
      <c r="BY87" s="90">
        <v>3</v>
      </c>
      <c r="BZ87" s="62"/>
      <c r="CA87" s="60"/>
      <c r="CB87" s="60"/>
      <c r="CC87" s="60"/>
      <c r="CD87" s="60"/>
      <c r="CE87" s="60"/>
      <c r="CF87" s="60"/>
    </row>
    <row r="88" spans="1:84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56"/>
      <c r="K88" s="56"/>
      <c r="L88" s="56"/>
      <c r="M88" s="56"/>
      <c r="N88" s="56"/>
      <c r="O88" s="56"/>
      <c r="P88" s="56"/>
      <c r="Q88" s="56"/>
      <c r="R88" s="56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26" t="s">
        <v>69</v>
      </c>
      <c r="AG88" s="81">
        <f t="shared" ref="AG88:AL88" si="20">SUMPRODUCT(($AC63:$AC80="x")*(AG63:AG80&gt;0))</f>
        <v>0</v>
      </c>
      <c r="AH88" s="81">
        <f t="shared" si="20"/>
        <v>3</v>
      </c>
      <c r="AI88" s="81">
        <f t="shared" si="20"/>
        <v>3</v>
      </c>
      <c r="AJ88" s="81">
        <f t="shared" si="20"/>
        <v>7</v>
      </c>
      <c r="AK88" s="81">
        <f t="shared" si="20"/>
        <v>7</v>
      </c>
      <c r="AL88" s="81">
        <f t="shared" si="20"/>
        <v>8</v>
      </c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25"/>
      <c r="BM88" s="25"/>
      <c r="BN88" s="25"/>
      <c r="BO88" s="25"/>
      <c r="BP88" s="25"/>
      <c r="BQ88" s="25"/>
      <c r="BR88" s="70"/>
      <c r="BS88" s="96" t="s">
        <v>69</v>
      </c>
      <c r="BT88" s="90">
        <v>0</v>
      </c>
      <c r="BU88" s="90">
        <v>3</v>
      </c>
      <c r="BV88" s="90">
        <v>3</v>
      </c>
      <c r="BW88" s="90">
        <v>7</v>
      </c>
      <c r="BX88" s="90">
        <v>7</v>
      </c>
      <c r="BY88" s="90">
        <v>7</v>
      </c>
      <c r="BZ88" s="62"/>
      <c r="CA88" s="60"/>
      <c r="CB88" s="60"/>
      <c r="CC88" s="60"/>
      <c r="CD88" s="60"/>
      <c r="CE88" s="60"/>
      <c r="CF88" s="60"/>
    </row>
    <row r="89" spans="1:84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56"/>
      <c r="K89" s="56"/>
      <c r="L89" s="56"/>
      <c r="M89" s="56"/>
      <c r="N89" s="56"/>
      <c r="O89" s="56"/>
      <c r="P89" s="56"/>
      <c r="Q89" s="56"/>
      <c r="R89" s="56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27" t="s">
        <v>185</v>
      </c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25"/>
      <c r="BM89" s="25"/>
      <c r="BN89" s="25"/>
      <c r="BO89" s="25"/>
      <c r="BP89" s="25"/>
      <c r="BQ89" s="25"/>
      <c r="BR89" s="70"/>
      <c r="BS89" s="69"/>
      <c r="BT89" s="69"/>
      <c r="BU89" s="69"/>
      <c r="BV89" s="69"/>
      <c r="BW89" s="69"/>
      <c r="BX89" s="69"/>
      <c r="BY89" s="69"/>
      <c r="BZ89" s="62"/>
      <c r="CA89" s="60"/>
      <c r="CB89" s="60"/>
      <c r="CC89" s="60"/>
      <c r="CD89" s="60"/>
      <c r="CE89" s="60"/>
      <c r="CF89" s="60"/>
    </row>
    <row r="90" spans="1:84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56"/>
      <c r="K90" s="56"/>
      <c r="L90" s="56"/>
      <c r="M90" s="56"/>
      <c r="N90" s="56"/>
      <c r="O90" s="56"/>
      <c r="P90" s="56"/>
      <c r="Q90" s="56"/>
      <c r="R90" s="56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 t="s">
        <v>186</v>
      </c>
      <c r="AG90" s="84">
        <f t="shared" ref="AG90:AL90" si="21">SUM(AG84:AG88)</f>
        <v>1</v>
      </c>
      <c r="AH90" s="84">
        <f t="shared" si="21"/>
        <v>6</v>
      </c>
      <c r="AI90" s="84">
        <f t="shared" si="21"/>
        <v>6</v>
      </c>
      <c r="AJ90" s="84">
        <f t="shared" si="21"/>
        <v>11</v>
      </c>
      <c r="AK90" s="84">
        <f t="shared" si="21"/>
        <v>10</v>
      </c>
      <c r="AL90" s="84">
        <f t="shared" si="21"/>
        <v>11</v>
      </c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25"/>
      <c r="BM90" s="25"/>
      <c r="BN90" s="25"/>
      <c r="BO90" s="25"/>
      <c r="BP90" s="25"/>
      <c r="BQ90" s="25"/>
      <c r="BR90" s="70"/>
      <c r="BS90" s="69" t="s">
        <v>186</v>
      </c>
      <c r="BT90" s="88">
        <f>SUM(BT84:BT88)</f>
        <v>1</v>
      </c>
      <c r="BU90" s="88">
        <f t="shared" ref="BU90:BY90" si="22">SUM(BU84:BU88)</f>
        <v>6</v>
      </c>
      <c r="BV90" s="88">
        <f t="shared" si="22"/>
        <v>6</v>
      </c>
      <c r="BW90" s="88">
        <f t="shared" si="22"/>
        <v>11</v>
      </c>
      <c r="BX90" s="88">
        <f t="shared" si="22"/>
        <v>9</v>
      </c>
      <c r="BY90" s="88">
        <f t="shared" si="22"/>
        <v>12</v>
      </c>
      <c r="BZ90" s="62"/>
      <c r="CA90" s="60"/>
      <c r="CB90" s="60"/>
      <c r="CC90" s="60"/>
      <c r="CD90" s="60"/>
      <c r="CE90" s="60"/>
      <c r="CF90" s="60"/>
    </row>
    <row r="91" spans="1:84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56"/>
      <c r="K91" s="56"/>
      <c r="L91" s="56"/>
      <c r="M91" s="56"/>
      <c r="N91" s="56"/>
      <c r="O91" s="56"/>
      <c r="P91" s="56"/>
      <c r="Q91" s="56"/>
      <c r="R91" s="56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84"/>
      <c r="AH91" s="84"/>
      <c r="AI91" s="84"/>
      <c r="AJ91" s="84"/>
      <c r="AK91" s="84"/>
      <c r="AL91" s="84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25"/>
      <c r="BM91" s="25"/>
      <c r="BN91" s="25"/>
      <c r="BO91" s="25"/>
      <c r="BP91" s="25"/>
      <c r="BQ91" s="25"/>
      <c r="BR91" s="70"/>
      <c r="BS91" s="69"/>
      <c r="BT91" s="69"/>
      <c r="BU91" s="69"/>
      <c r="BV91" s="69"/>
      <c r="BW91" s="69"/>
      <c r="BX91" s="69"/>
      <c r="BY91" s="69"/>
      <c r="BZ91" s="62"/>
      <c r="CA91" s="60"/>
      <c r="CB91" s="60"/>
      <c r="CC91" s="60"/>
      <c r="CD91" s="60"/>
      <c r="CE91" s="60"/>
      <c r="CF91" s="60"/>
    </row>
    <row r="92" spans="1:84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56"/>
      <c r="K92" s="56"/>
      <c r="L92" s="56"/>
      <c r="M92" s="56"/>
      <c r="N92" s="56"/>
      <c r="O92" s="56"/>
      <c r="P92" s="56"/>
      <c r="Q92" s="56"/>
      <c r="R92" s="56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25"/>
      <c r="BM92" s="25"/>
      <c r="BN92" s="25"/>
      <c r="BO92" s="25"/>
      <c r="BP92" s="25"/>
      <c r="BQ92" s="25"/>
      <c r="BR92" s="70"/>
      <c r="BS92" s="69"/>
      <c r="BT92" s="69"/>
      <c r="BU92" s="69"/>
      <c r="BV92" s="69"/>
      <c r="BW92" s="69"/>
      <c r="BX92" s="69"/>
      <c r="BY92" s="69"/>
      <c r="BZ92" s="62"/>
      <c r="CA92" s="60"/>
      <c r="CB92" s="60"/>
      <c r="CC92" s="60"/>
      <c r="CD92" s="60"/>
      <c r="CE92" s="60"/>
      <c r="CF92" s="60"/>
    </row>
    <row r="93" spans="1:84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56"/>
      <c r="K93" s="56"/>
      <c r="L93" s="56"/>
      <c r="M93" s="56"/>
      <c r="N93" s="56"/>
      <c r="O93" s="56"/>
      <c r="P93" s="56"/>
      <c r="Q93" s="56"/>
      <c r="R93" s="56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25"/>
      <c r="BM93" s="25"/>
      <c r="BN93" s="25"/>
      <c r="BO93" s="25"/>
      <c r="BP93" s="25"/>
      <c r="BQ93" s="25"/>
      <c r="BR93" s="70"/>
      <c r="BS93" s="69"/>
      <c r="BT93" s="69"/>
      <c r="BU93" s="69"/>
      <c r="BV93" s="69"/>
      <c r="BW93" s="69"/>
      <c r="BX93" s="69"/>
      <c r="BY93" s="69"/>
      <c r="BZ93" s="62"/>
      <c r="CA93" s="60"/>
      <c r="CB93" s="60"/>
      <c r="CC93" s="60"/>
      <c r="CD93" s="60"/>
      <c r="CE93" s="60"/>
      <c r="CF93" s="60"/>
    </row>
    <row r="94" spans="1:84" ht="26.25" x14ac:dyDescent="0.4">
      <c r="A94" s="25"/>
      <c r="B94" s="25"/>
      <c r="C94" s="25"/>
      <c r="D94" s="25"/>
      <c r="E94" s="25"/>
      <c r="F94" s="25"/>
      <c r="G94" s="25"/>
      <c r="H94" s="25"/>
      <c r="I94" s="25"/>
      <c r="J94" s="56"/>
      <c r="K94" s="56"/>
      <c r="L94" s="56"/>
      <c r="M94" s="56"/>
      <c r="N94" s="56"/>
      <c r="O94" s="56"/>
      <c r="P94" s="56"/>
      <c r="Q94" s="56"/>
      <c r="R94" s="56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102"/>
      <c r="AD94" s="62" t="s">
        <v>226</v>
      </c>
      <c r="AE94" s="62"/>
      <c r="AF94" s="75" t="s">
        <v>140</v>
      </c>
      <c r="AG94" s="76"/>
      <c r="AH94" s="76"/>
      <c r="AI94" s="76"/>
      <c r="AJ94" s="76"/>
      <c r="AK94" s="76"/>
      <c r="AL94" s="101" t="s">
        <v>62</v>
      </c>
      <c r="AM94" s="101"/>
      <c r="AN94" s="97"/>
      <c r="AO94" s="62" t="s">
        <v>74</v>
      </c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25"/>
      <c r="BM94" s="25"/>
      <c r="BN94" s="25"/>
      <c r="BO94" s="25"/>
      <c r="BP94" s="25"/>
      <c r="BQ94" s="25"/>
      <c r="BR94" s="70"/>
      <c r="BS94" s="69"/>
      <c r="BT94" s="69"/>
      <c r="BU94" s="69"/>
      <c r="BV94" s="69"/>
      <c r="BW94" s="69"/>
      <c r="BX94" s="69"/>
      <c r="BY94" s="69"/>
      <c r="BZ94" s="62"/>
      <c r="CA94" s="60"/>
      <c r="CB94" s="60"/>
      <c r="CC94" s="60"/>
      <c r="CD94" s="60"/>
      <c r="CE94" s="60"/>
      <c r="CF94" s="60"/>
    </row>
    <row r="95" spans="1:84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56"/>
      <c r="K95" s="56"/>
      <c r="L95" s="56"/>
      <c r="M95" s="56"/>
      <c r="N95" s="56"/>
      <c r="O95" s="56"/>
      <c r="P95" s="56"/>
      <c r="Q95" s="56"/>
      <c r="R95" s="56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73" t="s">
        <v>69</v>
      </c>
      <c r="AD95" s="73" t="s">
        <v>64</v>
      </c>
      <c r="AE95" s="74" t="s">
        <v>63</v>
      </c>
      <c r="AF95" s="78" t="s">
        <v>60</v>
      </c>
      <c r="AG95" s="77" t="s">
        <v>168</v>
      </c>
      <c r="AH95" s="77" t="s">
        <v>169</v>
      </c>
      <c r="AI95" s="77" t="s">
        <v>170</v>
      </c>
      <c r="AJ95" s="77" t="s">
        <v>171</v>
      </c>
      <c r="AK95" s="77" t="s">
        <v>172</v>
      </c>
      <c r="AL95" s="77" t="s">
        <v>173</v>
      </c>
      <c r="AM95" s="77" t="s">
        <v>61</v>
      </c>
      <c r="AN95" s="79" t="s">
        <v>2</v>
      </c>
      <c r="AO95" s="80" t="str">
        <f>$AO$2</f>
        <v>OZ CQC (AA-EQS) [(µg/l]</v>
      </c>
      <c r="AP95" s="98" t="s">
        <v>3</v>
      </c>
      <c r="AQ95" s="98" t="s">
        <v>4</v>
      </c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25"/>
      <c r="BM95" s="25"/>
      <c r="BN95" s="25"/>
      <c r="BO95" s="25"/>
      <c r="BP95" s="25"/>
      <c r="BQ95" s="25"/>
      <c r="BR95" s="70"/>
      <c r="BS95" s="69"/>
      <c r="BT95" s="69"/>
      <c r="BU95" s="69"/>
      <c r="BV95" s="69"/>
      <c r="BW95" s="69"/>
      <c r="BX95" s="69"/>
      <c r="BY95" s="69"/>
      <c r="BZ95" s="62"/>
      <c r="CA95" s="58">
        <v>3</v>
      </c>
      <c r="CB95" s="58">
        <v>3</v>
      </c>
      <c r="CC95" s="58">
        <v>4</v>
      </c>
      <c r="CD95" s="58">
        <v>5</v>
      </c>
      <c r="CE95" s="58">
        <v>6</v>
      </c>
      <c r="CF95" s="58">
        <v>7</v>
      </c>
    </row>
    <row r="96" spans="1:84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56"/>
      <c r="K96" s="56"/>
      <c r="L96" s="56"/>
      <c r="M96" s="56"/>
      <c r="N96" s="56"/>
      <c r="O96" s="56"/>
      <c r="P96" s="56"/>
      <c r="Q96" s="56"/>
      <c r="R96" s="56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81" t="str">
        <f>INDEX('Detected Compounds limits'!$B$2:$I$50, MATCH($AF96,'Detected Compounds limits'!$B$2:$B$50, 0), MATCH(AC$4,'Detected Compounds limits'!$B$2:$I$2,0))</f>
        <v xml:space="preserve"> </v>
      </c>
      <c r="AD96" s="81"/>
      <c r="AE96" s="82"/>
      <c r="AF96" s="83" t="s">
        <v>86</v>
      </c>
      <c r="AG96" s="81"/>
      <c r="AH96" s="81">
        <v>5.2999999999999999E-2</v>
      </c>
      <c r="AI96" s="81">
        <v>3.3000000000000002E-2</v>
      </c>
      <c r="AJ96" s="81"/>
      <c r="AK96" s="81"/>
      <c r="AL96" s="81"/>
      <c r="AM96" s="81">
        <v>5.2999999999999999E-2</v>
      </c>
      <c r="AN96" s="81">
        <f>INDEX('Detected Compounds limits'!$B$2:$H$50, MATCH($AF96,'Detected Compounds limits'!$B$2:$B$50, 0), MATCH(AN$4,'Detected Compounds limits'!$B$2:$H$2,0))</f>
        <v>0.02</v>
      </c>
      <c r="AO96" s="81">
        <f>INDEX('Detected Compounds limits'!$B$2:$H$50, MATCH($AF96,'Detected Compounds limits'!$B$2:$B$50, 0), MATCH(AO$2,'Detected Compounds limits'!$B$2:$H$2,0))</f>
        <v>0.6</v>
      </c>
      <c r="AP96" s="81">
        <f>INDEX('Detected Compounds limits'!$B$2:$H$50, MATCH($AF96,'Detected Compounds limits'!$B$2:$B$50, 0), MATCH(AP$4,'Detected Compounds limits'!$B$2:$H$2,0))</f>
        <v>0.1</v>
      </c>
      <c r="AQ96" s="81">
        <f>INDEX('Detected Compounds limits'!$B$2:$H$50, MATCH($AF96,'Detected Compounds limits'!$B$2:$B$50, 0), MATCH(AQ$4,'Detected Compounds limits'!$B$2:$H$2,0))</f>
        <v>0.6</v>
      </c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2"/>
      <c r="BL96" s="25"/>
      <c r="BM96" s="25"/>
      <c r="BN96" s="25"/>
      <c r="BO96" s="25"/>
      <c r="BP96" s="25"/>
      <c r="BQ96" s="25"/>
      <c r="BR96" s="70"/>
      <c r="BS96" s="69"/>
      <c r="BT96" s="69"/>
      <c r="BU96" s="69"/>
      <c r="BV96" s="69"/>
      <c r="BW96" s="69"/>
      <c r="BX96" s="69"/>
      <c r="BY96" s="69"/>
      <c r="BZ96" s="62"/>
      <c r="CA96" s="59"/>
      <c r="CB96" s="59"/>
      <c r="CC96" s="59"/>
      <c r="CD96" s="59"/>
      <c r="CE96" s="59"/>
      <c r="CF96" s="59"/>
    </row>
    <row r="97" spans="1:84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56"/>
      <c r="K97" s="56"/>
      <c r="L97" s="56"/>
      <c r="M97" s="56"/>
      <c r="N97" s="56"/>
      <c r="O97" s="56"/>
      <c r="P97" s="56"/>
      <c r="Q97" s="56"/>
      <c r="R97" s="56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81" t="str">
        <f>INDEX('Detected Compounds limits'!$B$2:$I$50, MATCH($AF97,'Detected Compounds limits'!$B$2:$B$50, 0), MATCH(AC$4,'Detected Compounds limits'!$B$2:$I$2,0))</f>
        <v xml:space="preserve"> </v>
      </c>
      <c r="AD97" s="81"/>
      <c r="AE97" s="82"/>
      <c r="AF97" s="83" t="s">
        <v>12</v>
      </c>
      <c r="AG97" s="81">
        <v>1.4999999999999999E-4</v>
      </c>
      <c r="AH97" s="81"/>
      <c r="AI97" s="81"/>
      <c r="AJ97" s="81"/>
      <c r="AK97" s="81"/>
      <c r="AL97" s="81"/>
      <c r="AM97" s="81">
        <v>1.4999999999999999E-4</v>
      </c>
      <c r="AN97" s="81">
        <f>INDEX('Detected Compounds limits'!$B$2:$H$50, MATCH($AF97,'Detected Compounds limits'!$B$2:$B$50, 0), MATCH(AN$4,'Detected Compounds limits'!$B$2:$H$2,0))</f>
        <v>2.0000000000000002E-5</v>
      </c>
      <c r="AO97" s="81">
        <f>INDEX('Detected Compounds limits'!$B$2:$H$50, MATCH($AF97,'Detected Compounds limits'!$B$2:$B$50, 0), MATCH(AO$2,'Detected Compounds limits'!$B$2:$H$2,0))</f>
        <v>9.5000000000000005E-5</v>
      </c>
      <c r="AP97" s="81">
        <f>INDEX('Detected Compounds limits'!$B$2:$H$50, MATCH($AF97,'Detected Compounds limits'!$B$2:$B$50, 0), MATCH(AP$4,'Detected Compounds limits'!$B$2:$H$2,0))</f>
        <v>0.1</v>
      </c>
      <c r="AQ97" s="81">
        <f>INDEX('Detected Compounds limits'!$B$2:$H$50, MATCH($AF97,'Detected Compounds limits'!$B$2:$B$50, 0), MATCH(AQ$4,'Detected Compounds limits'!$B$2:$H$2,0))</f>
        <v>9.5000000000000005E-5</v>
      </c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  <c r="BI97" s="62"/>
      <c r="BJ97" s="62"/>
      <c r="BK97" s="62"/>
      <c r="BL97" s="25"/>
      <c r="BM97" s="25"/>
      <c r="BN97" s="25"/>
      <c r="BO97" s="25"/>
      <c r="BP97" s="25"/>
      <c r="BQ97" s="25"/>
      <c r="BR97" s="70"/>
      <c r="BS97" s="69"/>
      <c r="BT97" s="69"/>
      <c r="BU97" s="69"/>
      <c r="BV97" s="69"/>
      <c r="BW97" s="69"/>
      <c r="BX97" s="69"/>
      <c r="BY97" s="69"/>
      <c r="BZ97" s="62"/>
      <c r="CA97" s="59"/>
      <c r="CB97" s="59"/>
      <c r="CC97" s="59"/>
      <c r="CD97" s="59"/>
      <c r="CE97" s="59" t="s">
        <v>76</v>
      </c>
      <c r="CF97" s="59"/>
    </row>
    <row r="98" spans="1:84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56"/>
      <c r="K98" s="56"/>
      <c r="L98" s="56"/>
      <c r="M98" s="56"/>
      <c r="N98" s="56"/>
      <c r="O98" s="56"/>
      <c r="P98" s="56"/>
      <c r="Q98" s="56"/>
      <c r="R98" s="56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81" t="str">
        <f>INDEX('Detected Compounds limits'!$B$2:$I$50, MATCH($AF98,'Detected Compounds limits'!$B$2:$B$50, 0), MATCH(AC$4,'Detected Compounds limits'!$B$2:$I$2,0))</f>
        <v xml:space="preserve"> </v>
      </c>
      <c r="AD98" s="81"/>
      <c r="AE98" s="82"/>
      <c r="AF98" s="83" t="s">
        <v>18</v>
      </c>
      <c r="AG98" s="81">
        <v>1.1000000000000001E-3</v>
      </c>
      <c r="AH98" s="81"/>
      <c r="AI98" s="81">
        <v>2.3000000000000001E-4</v>
      </c>
      <c r="AJ98" s="81"/>
      <c r="AK98" s="81"/>
      <c r="AL98" s="81"/>
      <c r="AM98" s="81">
        <v>1.1000000000000001E-3</v>
      </c>
      <c r="AN98" s="81">
        <f>INDEX('Detected Compounds limits'!$B$2:$H$50, MATCH($AF98,'Detected Compounds limits'!$B$2:$B$50, 0), MATCH(AN$4,'Detected Compounds limits'!$B$2:$H$2,0))</f>
        <v>2.0000000000000001E-4</v>
      </c>
      <c r="AO98" s="81">
        <f>INDEX('Detected Compounds limits'!$B$2:$H$50, MATCH($AF98,'Detected Compounds limits'!$B$2:$B$50, 0), MATCH(AO$2,'Detected Compounds limits'!$B$2:$H$2,0))</f>
        <v>4.6000000000000001E-4</v>
      </c>
      <c r="AP98" s="81">
        <f>INDEX('Detected Compounds limits'!$B$2:$H$50, MATCH($AF98,'Detected Compounds limits'!$B$2:$B$50, 0), MATCH(AP$4,'Detected Compounds limits'!$B$2:$H$2,0))</f>
        <v>4.6000000000000001E-4</v>
      </c>
      <c r="AQ98" s="81">
        <f>INDEX('Detected Compounds limits'!$B$2:$H$50, MATCH($AF98,'Detected Compounds limits'!$B$2:$B$50, 0), MATCH(AQ$4,'Detected Compounds limits'!$B$2:$H$2,0))</f>
        <v>4.6000000000000001E-4</v>
      </c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  <c r="BI98" s="62"/>
      <c r="BJ98" s="62"/>
      <c r="BK98" s="62"/>
      <c r="BL98" s="25"/>
      <c r="BM98" s="25"/>
      <c r="BN98" s="25"/>
      <c r="BO98" s="25"/>
      <c r="BP98" s="25"/>
      <c r="BQ98" s="25"/>
      <c r="BR98" s="70"/>
      <c r="BS98" s="69"/>
      <c r="BT98" s="69"/>
      <c r="BU98" s="69"/>
      <c r="BV98" s="69"/>
      <c r="BW98" s="69"/>
      <c r="BX98" s="69"/>
      <c r="BY98" s="69"/>
      <c r="BZ98" s="62"/>
      <c r="CA98" s="58"/>
      <c r="CB98" s="58"/>
      <c r="CC98" s="58"/>
      <c r="CD98" s="58"/>
      <c r="CE98" s="58"/>
      <c r="CF98" s="61"/>
    </row>
    <row r="99" spans="1:84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56"/>
      <c r="K99" s="56"/>
      <c r="L99" s="56"/>
      <c r="M99" s="56"/>
      <c r="N99" s="56"/>
      <c r="O99" s="56"/>
      <c r="P99" s="56"/>
      <c r="Q99" s="56"/>
      <c r="R99" s="56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81" t="str">
        <f>INDEX('Detected Compounds limits'!$B$2:$I$50, MATCH($AF99,'Detected Compounds limits'!$B$2:$B$50, 0), MATCH(AC$4,'Detected Compounds limits'!$B$2:$I$2,0))</f>
        <v xml:space="preserve"> </v>
      </c>
      <c r="AD99" s="81"/>
      <c r="AE99" s="82"/>
      <c r="AF99" s="83" t="s">
        <v>20</v>
      </c>
      <c r="AG99" s="81"/>
      <c r="AH99" s="81">
        <v>2.6000000000000003E-4</v>
      </c>
      <c r="AI99" s="81"/>
      <c r="AJ99" s="81"/>
      <c r="AK99" s="81"/>
      <c r="AL99" s="81"/>
      <c r="AM99" s="81">
        <v>2.6000000000000003E-4</v>
      </c>
      <c r="AN99" s="81">
        <f>INDEX('Detected Compounds limits'!$B$2:$H$50, MATCH($AF99,'Detected Compounds limits'!$B$2:$B$50, 0), MATCH(AN$4,'Detected Compounds limits'!$B$2:$H$2,0))</f>
        <v>1E-4</v>
      </c>
      <c r="AO99" s="81">
        <f>INDEX('Detected Compounds limits'!$B$2:$H$50, MATCH($AF99,'Detected Compounds limits'!$B$2:$B$50, 0), MATCH(AO$2,'Detected Compounds limits'!$B$2:$H$2,0))</f>
        <v>1E-3</v>
      </c>
      <c r="AP99" s="81">
        <f>INDEX('Detected Compounds limits'!$B$2:$H$50, MATCH($AF99,'Detected Compounds limits'!$B$2:$B$50, 0), MATCH(AP$4,'Detected Compounds limits'!$B$2:$H$2,0))</f>
        <v>0.1</v>
      </c>
      <c r="AQ99" s="81">
        <f>INDEX('Detected Compounds limits'!$B$2:$H$50, MATCH($AF99,'Detected Compounds limits'!$B$2:$B$50, 0), MATCH(AQ$4,'Detected Compounds limits'!$B$2:$H$2,0))</f>
        <v>1E-3</v>
      </c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  <c r="BI99" s="62"/>
      <c r="BJ99" s="62"/>
      <c r="BK99" s="62"/>
      <c r="BL99" s="25"/>
      <c r="BM99" s="25"/>
      <c r="BN99" s="25"/>
      <c r="BO99" s="25"/>
      <c r="BP99" s="25"/>
      <c r="BQ99" s="25"/>
      <c r="BR99" s="70"/>
      <c r="BS99" s="69"/>
      <c r="BT99" s="69"/>
      <c r="BU99" s="69"/>
      <c r="BV99" s="69"/>
      <c r="BW99" s="69"/>
      <c r="BX99" s="69"/>
      <c r="BY99" s="69"/>
      <c r="BZ99" s="62"/>
      <c r="CA99" s="59"/>
      <c r="CB99" s="59"/>
      <c r="CC99" s="59"/>
      <c r="CD99" s="59"/>
      <c r="CE99" s="59"/>
      <c r="CF99" s="59"/>
    </row>
    <row r="100" spans="1:84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56"/>
      <c r="K100" s="56"/>
      <c r="L100" s="56"/>
      <c r="M100" s="56"/>
      <c r="N100" s="56"/>
      <c r="O100" s="56"/>
      <c r="P100" s="56"/>
      <c r="Q100" s="56"/>
      <c r="R100" s="56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81" t="str">
        <f>INDEX('Detected Compounds limits'!$B$2:$I$50, MATCH($AF100,'Detected Compounds limits'!$B$2:$B$50, 0), MATCH(AC$4,'Detected Compounds limits'!$B$2:$I$2,0))</f>
        <v xml:space="preserve"> </v>
      </c>
      <c r="AD100" s="81" t="s">
        <v>65</v>
      </c>
      <c r="AE100" s="82" t="s">
        <v>65</v>
      </c>
      <c r="AF100" s="83" t="s">
        <v>31</v>
      </c>
      <c r="AG100" s="81"/>
      <c r="AH100" s="81"/>
      <c r="AI100" s="81"/>
      <c r="AJ100" s="81"/>
      <c r="AK100" s="81"/>
      <c r="AL100" s="81">
        <v>0.04</v>
      </c>
      <c r="AM100" s="81">
        <v>0.04</v>
      </c>
      <c r="AN100" s="81">
        <f>INDEX('Detected Compounds limits'!$B$2:$H$50, MATCH($AF100,'Detected Compounds limits'!$B$2:$B$50, 0), MATCH(AN$4,'Detected Compounds limits'!$B$2:$H$2,0))</f>
        <v>0.04</v>
      </c>
      <c r="AO100" s="81">
        <f>INDEX('Detected Compounds limits'!$B$2:$H$50, MATCH($AF100,'Detected Compounds limits'!$B$2:$B$50, 0), MATCH(AO$2,'Detected Compounds limits'!$B$2:$H$2,0))</f>
        <v>88</v>
      </c>
      <c r="AP100" s="81">
        <f>INDEX('Detected Compounds limits'!$B$2:$H$50, MATCH($AF100,'Detected Compounds limits'!$B$2:$B$50, 0), MATCH(AP$4,'Detected Compounds limits'!$B$2:$H$2,0))</f>
        <v>0.1</v>
      </c>
      <c r="AQ100" s="81">
        <f>INDEX('Detected Compounds limits'!$B$2:$H$50, MATCH($AF100,'Detected Compounds limits'!$B$2:$B$50, 0), MATCH(AQ$4,'Detected Compounds limits'!$B$2:$H$2,0))</f>
        <v>88</v>
      </c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25"/>
      <c r="BM100" s="25"/>
      <c r="BN100" s="25"/>
      <c r="BO100" s="25"/>
      <c r="BP100" s="25"/>
      <c r="BQ100" s="25"/>
      <c r="BR100" s="70"/>
      <c r="BS100" s="69"/>
      <c r="BT100" s="69"/>
      <c r="BU100" s="69"/>
      <c r="BV100" s="69"/>
      <c r="BW100" s="69"/>
      <c r="BX100" s="69"/>
      <c r="BY100" s="69"/>
      <c r="BZ100" s="62"/>
      <c r="CA100" s="59"/>
      <c r="CB100" s="59"/>
      <c r="CC100" s="59"/>
      <c r="CD100" s="59"/>
      <c r="CE100" s="59"/>
      <c r="CF100" s="59" t="s">
        <v>76</v>
      </c>
    </row>
    <row r="101" spans="1:84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56"/>
      <c r="K101" s="56"/>
      <c r="L101" s="56"/>
      <c r="M101" s="56"/>
      <c r="N101" s="56"/>
      <c r="O101" s="56"/>
      <c r="P101" s="56"/>
      <c r="Q101" s="56"/>
      <c r="R101" s="56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81" t="str">
        <f>INDEX('Detected Compounds limits'!$B$2:$I$50, MATCH($AF101,'Detected Compounds limits'!$B$2:$B$50, 0), MATCH(AC$4,'Detected Compounds limits'!$B$2:$I$2,0))</f>
        <v xml:space="preserve"> </v>
      </c>
      <c r="AD101" s="81"/>
      <c r="AE101" s="82"/>
      <c r="AF101" s="83" t="s">
        <v>29</v>
      </c>
      <c r="AG101" s="81">
        <v>2E-3</v>
      </c>
      <c r="AH101" s="81"/>
      <c r="AI101" s="81"/>
      <c r="AJ101" s="81"/>
      <c r="AK101" s="81"/>
      <c r="AL101" s="81"/>
      <c r="AM101" s="81">
        <v>2E-3</v>
      </c>
      <c r="AN101" s="81">
        <f>INDEX('Detected Compounds limits'!$B$2:$H$50, MATCH($AF101,'Detected Compounds limits'!$B$2:$B$50, 0), MATCH(AN$4,'Detected Compounds limits'!$B$2:$H$2,0))</f>
        <v>2E-3</v>
      </c>
      <c r="AO101" s="81">
        <f>INDEX('Detected Compounds limits'!$B$2:$H$50, MATCH($AF101,'Detected Compounds limits'!$B$2:$B$50, 0), MATCH(AO$2,'Detected Compounds limits'!$B$2:$H$2,0))</f>
        <v>1.7E-6</v>
      </c>
      <c r="AP101" s="81">
        <f>INDEX('Detected Compounds limits'!$B$2:$H$50, MATCH($AF101,'Detected Compounds limits'!$B$2:$B$50, 0), MATCH(AP$4,'Detected Compounds limits'!$B$2:$H$2,0))</f>
        <v>0.1</v>
      </c>
      <c r="AQ101" s="81">
        <f>INDEX('Detected Compounds limits'!$B$2:$H$50, MATCH($AF101,'Detected Compounds limits'!$B$2:$B$50, 0), MATCH(AQ$4,'Detected Compounds limits'!$B$2:$H$2,0))</f>
        <v>1.7E-6</v>
      </c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25"/>
      <c r="BM101" s="25"/>
      <c r="BN101" s="25"/>
      <c r="BO101" s="25"/>
      <c r="BP101" s="25"/>
      <c r="BQ101" s="25"/>
      <c r="BR101" s="70"/>
      <c r="BS101" s="69"/>
      <c r="BT101" s="69"/>
      <c r="BU101" s="69"/>
      <c r="BV101" s="69"/>
      <c r="BW101" s="69"/>
      <c r="BX101" s="69"/>
      <c r="BY101" s="69"/>
      <c r="BZ101" s="62"/>
      <c r="CA101" s="58" t="s">
        <v>76</v>
      </c>
      <c r="CB101" s="58"/>
      <c r="CC101" s="58"/>
      <c r="CD101" s="58"/>
      <c r="CE101" s="58"/>
      <c r="CF101" s="61"/>
    </row>
    <row r="102" spans="1:84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56"/>
      <c r="K102" s="56"/>
      <c r="L102" s="56"/>
      <c r="M102" s="56"/>
      <c r="N102" s="56"/>
      <c r="O102" s="56"/>
      <c r="P102" s="56"/>
      <c r="Q102" s="56"/>
      <c r="R102" s="56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81" t="str">
        <f>INDEX('Detected Compounds limits'!$B$2:$I$50, MATCH($AF102,'Detected Compounds limits'!$B$2:$B$50, 0), MATCH(AC$4,'Detected Compounds limits'!$B$2:$I$2,0))</f>
        <v xml:space="preserve"> </v>
      </c>
      <c r="AD102" s="81"/>
      <c r="AE102" s="82"/>
      <c r="AF102" s="83" t="s">
        <v>37</v>
      </c>
      <c r="AG102" s="81"/>
      <c r="AH102" s="81"/>
      <c r="AI102" s="81"/>
      <c r="AJ102" s="81"/>
      <c r="AK102" s="81"/>
      <c r="AL102" s="81"/>
      <c r="AM102" s="81"/>
      <c r="AN102" s="81">
        <f>INDEX('Detected Compounds limits'!$B$2:$H$50, MATCH($AF102,'Detected Compounds limits'!$B$2:$B$50, 0), MATCH(AN$4,'Detected Compounds limits'!$B$2:$H$2,0))</f>
        <v>2.9999999999999997E-4</v>
      </c>
      <c r="AO102" s="81">
        <f>INDEX('Detected Compounds limits'!$B$2:$H$50, MATCH($AF102,'Detected Compounds limits'!$B$2:$B$50, 0), MATCH(AO$2,'Detected Compounds limits'!$B$2:$H$2,0))</f>
        <v>2.1999999999999999E-5</v>
      </c>
      <c r="AP102" s="81">
        <f>INDEX('Detected Compounds limits'!$B$2:$H$50, MATCH($AF102,'Detected Compounds limits'!$B$2:$B$50, 0), MATCH(AP$4,'Detected Compounds limits'!$B$2:$H$2,0))</f>
        <v>0.1</v>
      </c>
      <c r="AQ102" s="81">
        <f>INDEX('Detected Compounds limits'!$B$2:$H$50, MATCH($AF102,'Detected Compounds limits'!$B$2:$B$50, 0), MATCH(AQ$4,'Detected Compounds limits'!$B$2:$H$2,0))</f>
        <v>2.1999999999999999E-5</v>
      </c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25"/>
      <c r="BM102" s="25"/>
      <c r="BN102" s="25"/>
      <c r="BO102" s="25"/>
      <c r="BP102" s="25"/>
      <c r="BQ102" s="25"/>
      <c r="BR102" s="70"/>
      <c r="BS102" s="69"/>
      <c r="BT102" s="69"/>
      <c r="BU102" s="69"/>
      <c r="BV102" s="69"/>
      <c r="BW102" s="69"/>
      <c r="BX102" s="69"/>
      <c r="BY102" s="69"/>
      <c r="BZ102" s="62"/>
      <c r="CA102" s="59"/>
      <c r="CB102" s="59"/>
      <c r="CC102" s="59"/>
      <c r="CD102" s="59"/>
      <c r="CE102" s="59" t="s">
        <v>76</v>
      </c>
      <c r="CF102" s="59"/>
    </row>
    <row r="103" spans="1:84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56"/>
      <c r="K103" s="56"/>
      <c r="L103" s="56"/>
      <c r="M103" s="56"/>
      <c r="N103" s="56"/>
      <c r="O103" s="56"/>
      <c r="P103" s="56"/>
      <c r="Q103" s="56"/>
      <c r="R103" s="56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81" t="str">
        <f>INDEX('Detected Compounds limits'!$B$2:$I$50, MATCH($AF103,'Detected Compounds limits'!$B$2:$B$50, 0), MATCH(AC$4,'Detected Compounds limits'!$B$2:$I$2,0))</f>
        <v xml:space="preserve"> </v>
      </c>
      <c r="AD103" s="81"/>
      <c r="AE103" s="82"/>
      <c r="AF103" s="83" t="s">
        <v>51</v>
      </c>
      <c r="AG103" s="81">
        <v>1.1999999999999999E-4</v>
      </c>
      <c r="AH103" s="81"/>
      <c r="AI103" s="81">
        <v>2.9999999999999997E-5</v>
      </c>
      <c r="AJ103" s="81"/>
      <c r="AK103" s="81"/>
      <c r="AL103" s="81"/>
      <c r="AM103" s="81">
        <v>1.1999999999999999E-4</v>
      </c>
      <c r="AN103" s="81">
        <f>INDEX('Detected Compounds limits'!$B$2:$H$50, MATCH($AF103,'Detected Compounds limits'!$B$2:$B$50, 0), MATCH(AN$4,'Detected Compounds limits'!$B$2:$H$2,0))</f>
        <v>2.0000000000000002E-5</v>
      </c>
      <c r="AO103" s="81">
        <f>INDEX('Detected Compounds limits'!$B$2:$H$50, MATCH($AF103,'Detected Compounds limits'!$B$2:$B$50, 0), MATCH(AO$2,'Detected Compounds limits'!$B$2:$H$2,0))</f>
        <v>1.5999999999999999E-5</v>
      </c>
      <c r="AP103" s="81">
        <f>INDEX('Detected Compounds limits'!$B$2:$H$50, MATCH($AF103,'Detected Compounds limits'!$B$2:$B$50, 0), MATCH(AP$4,'Detected Compounds limits'!$B$2:$H$2,0))</f>
        <v>0.1</v>
      </c>
      <c r="AQ103" s="81">
        <f>INDEX('Detected Compounds limits'!$B$2:$H$50, MATCH($AF103,'Detected Compounds limits'!$B$2:$B$50, 0), MATCH(AQ$4,'Detected Compounds limits'!$B$2:$H$2,0))</f>
        <v>1.5999999999999999E-5</v>
      </c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25"/>
      <c r="BM103" s="25"/>
      <c r="BN103" s="25"/>
      <c r="BO103" s="25"/>
      <c r="BP103" s="25"/>
      <c r="BQ103" s="25"/>
      <c r="BR103" s="70"/>
      <c r="BS103" s="69"/>
      <c r="BT103" s="69"/>
      <c r="BU103" s="69"/>
      <c r="BV103" s="69"/>
      <c r="BW103" s="69"/>
      <c r="BX103" s="69"/>
      <c r="BY103" s="69"/>
      <c r="BZ103" s="62"/>
      <c r="CA103" s="59"/>
      <c r="CB103" s="59"/>
      <c r="CC103" s="59"/>
      <c r="CD103" s="59"/>
      <c r="CE103" s="59" t="s">
        <v>76</v>
      </c>
      <c r="CF103" s="59"/>
    </row>
    <row r="104" spans="1:84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56"/>
      <c r="K104" s="56"/>
      <c r="L104" s="56"/>
      <c r="M104" s="56"/>
      <c r="N104" s="56"/>
      <c r="O104" s="56"/>
      <c r="P104" s="56"/>
      <c r="Q104" s="56"/>
      <c r="R104" s="56"/>
      <c r="S104" s="62" t="s">
        <v>174</v>
      </c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25"/>
      <c r="BM104" s="25"/>
      <c r="BN104" s="25"/>
      <c r="BO104" s="25"/>
      <c r="BP104" s="25"/>
      <c r="BQ104" s="25"/>
      <c r="BR104" s="70"/>
      <c r="BS104" s="69"/>
      <c r="BT104" s="69"/>
      <c r="BU104" s="69"/>
      <c r="BV104" s="69"/>
      <c r="BW104" s="69"/>
      <c r="BX104" s="69"/>
      <c r="BY104" s="69"/>
      <c r="BZ104" s="62"/>
      <c r="CA104" s="60"/>
      <c r="CB104" s="60"/>
      <c r="CC104" s="60"/>
      <c r="CD104" s="60"/>
      <c r="CE104" s="60"/>
      <c r="CF104" s="60"/>
    </row>
    <row r="105" spans="1:84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56"/>
      <c r="K105" s="56"/>
      <c r="L105" s="56"/>
      <c r="M105" s="56"/>
      <c r="N105" s="56"/>
      <c r="O105" s="56"/>
      <c r="P105" s="56"/>
      <c r="Q105" s="56"/>
      <c r="R105" s="56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25"/>
      <c r="BM105" s="25"/>
      <c r="BN105" s="25"/>
      <c r="BO105" s="25"/>
      <c r="BP105" s="25"/>
      <c r="BQ105" s="25"/>
      <c r="BR105" s="70"/>
      <c r="BS105" s="69"/>
      <c r="BT105" s="69"/>
      <c r="BU105" s="69"/>
      <c r="BV105" s="69"/>
      <c r="BW105" s="69"/>
      <c r="BX105" s="69"/>
      <c r="BY105" s="69"/>
      <c r="BZ105" s="62"/>
      <c r="CA105" s="60"/>
      <c r="CB105" s="60"/>
      <c r="CC105" s="60"/>
      <c r="CD105" s="60"/>
      <c r="CE105" s="60"/>
      <c r="CF105" s="60"/>
    </row>
    <row r="106" spans="1:84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56"/>
      <c r="K106" s="56"/>
      <c r="L106" s="56"/>
      <c r="M106" s="56"/>
      <c r="N106" s="56"/>
      <c r="O106" s="56"/>
      <c r="P106" s="56"/>
      <c r="Q106" s="56"/>
      <c r="R106" s="56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 t="str">
        <f>AF94</f>
        <v>Räubrichseen</v>
      </c>
      <c r="AG106" s="99" t="str">
        <f t="shared" ref="AG106:AL106" si="23">AG95</f>
        <v>04/03/2020</v>
      </c>
      <c r="AH106" s="99" t="str">
        <f t="shared" si="23"/>
        <v>31/03/2020</v>
      </c>
      <c r="AI106" s="99" t="str">
        <f t="shared" si="23"/>
        <v>29/04/2020</v>
      </c>
      <c r="AJ106" s="99" t="str">
        <f t="shared" si="23"/>
        <v>25/05/2020</v>
      </c>
      <c r="AK106" s="99" t="str">
        <f t="shared" si="23"/>
        <v>23/06/2020</v>
      </c>
      <c r="AL106" s="99" t="str">
        <f t="shared" si="23"/>
        <v>21/07/2020</v>
      </c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25"/>
      <c r="BM106" s="25"/>
      <c r="BN106" s="25"/>
      <c r="BO106" s="25"/>
      <c r="BP106" s="25"/>
      <c r="BQ106" s="25"/>
      <c r="BR106" s="70"/>
      <c r="BS106" s="91" t="s">
        <v>204</v>
      </c>
      <c r="BT106" s="89" t="s">
        <v>168</v>
      </c>
      <c r="BU106" s="89" t="s">
        <v>169</v>
      </c>
      <c r="BV106" s="89" t="s">
        <v>170</v>
      </c>
      <c r="BW106" s="89" t="s">
        <v>171</v>
      </c>
      <c r="BX106" s="89" t="s">
        <v>172</v>
      </c>
      <c r="BY106" s="89" t="s">
        <v>173</v>
      </c>
      <c r="BZ106" s="62"/>
      <c r="CA106" s="60"/>
      <c r="CB106" s="60"/>
      <c r="CC106" s="60"/>
      <c r="CD106" s="60"/>
      <c r="CE106" s="60"/>
      <c r="CF106" s="60"/>
    </row>
    <row r="107" spans="1:84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56"/>
      <c r="K107" s="56"/>
      <c r="L107" s="56"/>
      <c r="M107" s="56"/>
      <c r="N107" s="56"/>
      <c r="O107" s="56"/>
      <c r="P107" s="56"/>
      <c r="Q107" s="56"/>
      <c r="R107" s="56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50" t="s">
        <v>78</v>
      </c>
      <c r="AG107" s="81">
        <f t="shared" ref="AG107:AL107" si="24">SUMPRODUCT(($AC96:$AC103&lt;&gt;"x")*($AE96:$AE103&lt;&gt;"x")*(CA96:CA103="&lt;")*(AG96:AG103&gt;$AO96:$AO103))</f>
        <v>1</v>
      </c>
      <c r="AH107" s="81">
        <f t="shared" si="24"/>
        <v>0</v>
      </c>
      <c r="AI107" s="81">
        <f t="shared" si="24"/>
        <v>0</v>
      </c>
      <c r="AJ107" s="81">
        <f t="shared" si="24"/>
        <v>0</v>
      </c>
      <c r="AK107" s="81">
        <f t="shared" si="24"/>
        <v>0</v>
      </c>
      <c r="AL107" s="81">
        <f t="shared" si="24"/>
        <v>0</v>
      </c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25"/>
      <c r="BM107" s="25"/>
      <c r="BN107" s="25"/>
      <c r="BO107" s="25"/>
      <c r="BP107" s="25"/>
      <c r="BQ107" s="25"/>
      <c r="BR107" s="70"/>
      <c r="BS107" s="92" t="s">
        <v>78</v>
      </c>
      <c r="BT107" s="90">
        <v>0</v>
      </c>
      <c r="BU107" s="90">
        <v>0</v>
      </c>
      <c r="BV107" s="90">
        <v>0</v>
      </c>
      <c r="BW107" s="90">
        <v>0</v>
      </c>
      <c r="BX107" s="90">
        <v>0</v>
      </c>
      <c r="BY107" s="90">
        <v>0</v>
      </c>
      <c r="BZ107" s="62"/>
      <c r="CA107" s="60"/>
      <c r="CB107" s="60"/>
      <c r="CC107" s="60"/>
      <c r="CD107" s="60"/>
      <c r="CE107" s="60"/>
      <c r="CF107" s="60"/>
    </row>
    <row r="108" spans="1:84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56"/>
      <c r="K108" s="56"/>
      <c r="L108" s="56"/>
      <c r="M108" s="56"/>
      <c r="N108" s="56"/>
      <c r="O108" s="56"/>
      <c r="P108" s="56"/>
      <c r="Q108" s="56"/>
      <c r="R108" s="56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51" t="s">
        <v>72</v>
      </c>
      <c r="AG108" s="81">
        <f t="shared" ref="AG108:AL108" si="25">SUMPRODUCT(($AC96:$AC103&lt;&gt;"x")*($AE96:$AE103&lt;&gt;"x")*(CA96:CA103&lt;&gt;"&lt;")*(AG96:AG103&gt;$AO96:$AO103))</f>
        <v>3</v>
      </c>
      <c r="AH108" s="81">
        <f t="shared" si="25"/>
        <v>0</v>
      </c>
      <c r="AI108" s="81">
        <f t="shared" si="25"/>
        <v>1</v>
      </c>
      <c r="AJ108" s="81">
        <f t="shared" si="25"/>
        <v>0</v>
      </c>
      <c r="AK108" s="81">
        <f t="shared" si="25"/>
        <v>0</v>
      </c>
      <c r="AL108" s="81">
        <f t="shared" si="25"/>
        <v>0</v>
      </c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25"/>
      <c r="BM108" s="25"/>
      <c r="BN108" s="25"/>
      <c r="BO108" s="25"/>
      <c r="BP108" s="25"/>
      <c r="BQ108" s="25"/>
      <c r="BR108" s="70"/>
      <c r="BS108" s="93" t="s">
        <v>72</v>
      </c>
      <c r="BT108" s="90">
        <v>1</v>
      </c>
      <c r="BU108" s="90">
        <v>0</v>
      </c>
      <c r="BV108" s="90">
        <v>0</v>
      </c>
      <c r="BW108" s="90">
        <v>0</v>
      </c>
      <c r="BX108" s="90">
        <v>0</v>
      </c>
      <c r="BY108" s="90">
        <v>0</v>
      </c>
      <c r="BZ108" s="62"/>
      <c r="CA108" s="60"/>
      <c r="CB108" s="60"/>
      <c r="CC108" s="60"/>
      <c r="CD108" s="60"/>
      <c r="CE108" s="60"/>
      <c r="CF108" s="60"/>
    </row>
    <row r="109" spans="1:84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56"/>
      <c r="K109" s="56"/>
      <c r="L109" s="56"/>
      <c r="M109" s="56"/>
      <c r="N109" s="56"/>
      <c r="O109" s="56"/>
      <c r="P109" s="56"/>
      <c r="Q109" s="56"/>
      <c r="R109" s="56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28" t="s">
        <v>77</v>
      </c>
      <c r="AG109" s="81">
        <f t="shared" ref="AG109:AL109" si="26">SUMPRODUCT((AG96:AG103&gt;=$AN96:$AN103)*($AC96:$AC103&lt;&gt;"x")*($AE96:$AE103&lt;&gt;"x")*(CA96:CA103&lt;&gt;"&lt;")*(AG96:AG103&lt;=$AO96:$AO103))</f>
        <v>0</v>
      </c>
      <c r="AH109" s="81">
        <f t="shared" si="26"/>
        <v>2</v>
      </c>
      <c r="AI109" s="81">
        <f t="shared" si="26"/>
        <v>2</v>
      </c>
      <c r="AJ109" s="81">
        <f t="shared" si="26"/>
        <v>0</v>
      </c>
      <c r="AK109" s="81">
        <f t="shared" si="26"/>
        <v>0</v>
      </c>
      <c r="AL109" s="81">
        <f t="shared" si="26"/>
        <v>0</v>
      </c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25"/>
      <c r="BM109" s="25"/>
      <c r="BN109" s="25"/>
      <c r="BO109" s="25"/>
      <c r="BP109" s="25"/>
      <c r="BQ109" s="25"/>
      <c r="BR109" s="70"/>
      <c r="BS109" s="94" t="s">
        <v>77</v>
      </c>
      <c r="BT109" s="90">
        <v>3</v>
      </c>
      <c r="BU109" s="90">
        <v>2</v>
      </c>
      <c r="BV109" s="90">
        <v>3</v>
      </c>
      <c r="BW109" s="90">
        <v>0</v>
      </c>
      <c r="BX109" s="90">
        <v>0</v>
      </c>
      <c r="BY109" s="90">
        <v>0</v>
      </c>
      <c r="BZ109" s="62"/>
      <c r="CA109" s="60"/>
      <c r="CB109" s="60"/>
      <c r="CC109" s="60"/>
      <c r="CD109" s="60"/>
      <c r="CE109" s="60"/>
      <c r="CF109" s="60"/>
    </row>
    <row r="110" spans="1:84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56"/>
      <c r="K110" s="56"/>
      <c r="L110" s="56"/>
      <c r="M110" s="56"/>
      <c r="N110" s="56"/>
      <c r="O110" s="56"/>
      <c r="P110" s="56"/>
      <c r="Q110" s="56"/>
      <c r="R110" s="56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25" t="s">
        <v>73</v>
      </c>
      <c r="AG110" s="100">
        <f t="shared" ref="AG110:AL110" si="27">SUMPRODUCT(($AC96:$AC103&lt;&gt;"x")*($AE96:$AE103&lt;&gt;"x")*(AG96:AG103&gt;0)*(CA96:CA103="&lt;")*(AG96:AG103&lt;=$AO96:$AO103))</f>
        <v>0</v>
      </c>
      <c r="AH110" s="100">
        <f t="shared" si="27"/>
        <v>0</v>
      </c>
      <c r="AI110" s="100">
        <f t="shared" si="27"/>
        <v>0</v>
      </c>
      <c r="AJ110" s="100">
        <f t="shared" si="27"/>
        <v>0</v>
      </c>
      <c r="AK110" s="100">
        <f t="shared" si="27"/>
        <v>0</v>
      </c>
      <c r="AL110" s="100">
        <f t="shared" si="27"/>
        <v>0</v>
      </c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25"/>
      <c r="BM110" s="25"/>
      <c r="BN110" s="25"/>
      <c r="BO110" s="25"/>
      <c r="BP110" s="25"/>
      <c r="BQ110" s="25"/>
      <c r="BR110" s="70"/>
      <c r="BS110" s="95" t="s">
        <v>73</v>
      </c>
      <c r="BT110" s="90">
        <v>0</v>
      </c>
      <c r="BU110" s="90">
        <v>0</v>
      </c>
      <c r="BV110" s="90">
        <v>0</v>
      </c>
      <c r="BW110" s="90">
        <v>0</v>
      </c>
      <c r="BX110" s="90">
        <v>0</v>
      </c>
      <c r="BY110" s="90">
        <v>0</v>
      </c>
      <c r="BZ110" s="62"/>
      <c r="CA110" s="60"/>
      <c r="CB110" s="60"/>
      <c r="CC110" s="60"/>
      <c r="CD110" s="60"/>
      <c r="CE110" s="60"/>
      <c r="CF110" s="60"/>
    </row>
    <row r="111" spans="1:84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56"/>
      <c r="K111" s="56"/>
      <c r="L111" s="56"/>
      <c r="M111" s="56"/>
      <c r="N111" s="56"/>
      <c r="O111" s="56"/>
      <c r="P111" s="56"/>
      <c r="Q111" s="56"/>
      <c r="R111" s="56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26" t="s">
        <v>69</v>
      </c>
      <c r="AG111" s="81">
        <f t="shared" ref="AG111:AL111" si="28">SUMPRODUCT(($AC96:$AC103="x")*(AG96:AG103&gt;0))</f>
        <v>0</v>
      </c>
      <c r="AH111" s="81">
        <f t="shared" si="28"/>
        <v>0</v>
      </c>
      <c r="AI111" s="81">
        <f t="shared" si="28"/>
        <v>0</v>
      </c>
      <c r="AJ111" s="81">
        <f t="shared" si="28"/>
        <v>0</v>
      </c>
      <c r="AK111" s="81">
        <f t="shared" si="28"/>
        <v>0</v>
      </c>
      <c r="AL111" s="81">
        <f t="shared" si="28"/>
        <v>0</v>
      </c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25"/>
      <c r="BM111" s="25"/>
      <c r="BN111" s="25"/>
      <c r="BO111" s="25"/>
      <c r="BP111" s="25"/>
      <c r="BQ111" s="25"/>
      <c r="BR111" s="70"/>
      <c r="BS111" s="96" t="s">
        <v>69</v>
      </c>
      <c r="BT111" s="90">
        <v>0</v>
      </c>
      <c r="BU111" s="90">
        <v>0</v>
      </c>
      <c r="BV111" s="90">
        <v>0</v>
      </c>
      <c r="BW111" s="90">
        <v>0</v>
      </c>
      <c r="BX111" s="90">
        <v>0</v>
      </c>
      <c r="BY111" s="90">
        <v>0</v>
      </c>
      <c r="BZ111" s="62"/>
      <c r="CA111" s="60"/>
      <c r="CB111" s="60"/>
      <c r="CC111" s="60"/>
      <c r="CD111" s="60"/>
      <c r="CE111" s="60"/>
      <c r="CF111" s="60"/>
    </row>
    <row r="112" spans="1:84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56"/>
      <c r="K112" s="56"/>
      <c r="L112" s="56"/>
      <c r="M112" s="56"/>
      <c r="N112" s="56"/>
      <c r="O112" s="56"/>
      <c r="P112" s="56"/>
      <c r="Q112" s="56"/>
      <c r="R112" s="56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27" t="s">
        <v>185</v>
      </c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25"/>
      <c r="BM112" s="25"/>
      <c r="BN112" s="25"/>
      <c r="BO112" s="25"/>
      <c r="BP112" s="25"/>
      <c r="BQ112" s="25"/>
      <c r="BR112" s="70"/>
      <c r="BS112" s="69"/>
      <c r="BT112" s="69"/>
      <c r="BU112" s="69"/>
      <c r="BV112" s="69"/>
      <c r="BW112" s="69"/>
      <c r="BX112" s="69"/>
      <c r="BY112" s="69"/>
      <c r="BZ112" s="62"/>
      <c r="CA112" s="60"/>
      <c r="CB112" s="60"/>
      <c r="CC112" s="60"/>
      <c r="CD112" s="60"/>
      <c r="CE112" s="60"/>
      <c r="CF112" s="60"/>
    </row>
    <row r="113" spans="1:84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56"/>
      <c r="K113" s="56"/>
      <c r="L113" s="56"/>
      <c r="M113" s="56"/>
      <c r="N113" s="56"/>
      <c r="O113" s="56"/>
      <c r="P113" s="56"/>
      <c r="Q113" s="56"/>
      <c r="R113" s="56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 t="s">
        <v>186</v>
      </c>
      <c r="AG113" s="84">
        <f t="shared" ref="AG113:AL113" si="29">SUM(AG107:AG111)</f>
        <v>4</v>
      </c>
      <c r="AH113" s="84">
        <f t="shared" si="29"/>
        <v>2</v>
      </c>
      <c r="AI113" s="84">
        <f t="shared" si="29"/>
        <v>3</v>
      </c>
      <c r="AJ113" s="84">
        <f t="shared" si="29"/>
        <v>0</v>
      </c>
      <c r="AK113" s="84">
        <f t="shared" si="29"/>
        <v>0</v>
      </c>
      <c r="AL113" s="84">
        <f t="shared" si="29"/>
        <v>0</v>
      </c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25"/>
      <c r="BM113" s="25"/>
      <c r="BN113" s="25"/>
      <c r="BO113" s="25"/>
      <c r="BP113" s="25"/>
      <c r="BQ113" s="25"/>
      <c r="BR113" s="70"/>
      <c r="BS113" s="69" t="s">
        <v>186</v>
      </c>
      <c r="BT113" s="88">
        <f>SUM(BT107:BT111)</f>
        <v>4</v>
      </c>
      <c r="BU113" s="88">
        <f t="shared" ref="BU113:BY113" si="30">SUM(BU107:BU111)</f>
        <v>2</v>
      </c>
      <c r="BV113" s="88">
        <f t="shared" si="30"/>
        <v>3</v>
      </c>
      <c r="BW113" s="88">
        <f t="shared" si="30"/>
        <v>0</v>
      </c>
      <c r="BX113" s="88">
        <f t="shared" si="30"/>
        <v>0</v>
      </c>
      <c r="BY113" s="88">
        <f t="shared" si="30"/>
        <v>0</v>
      </c>
      <c r="BZ113" s="62"/>
      <c r="CA113" s="60"/>
      <c r="CB113" s="60"/>
      <c r="CC113" s="60"/>
      <c r="CD113" s="60"/>
      <c r="CE113" s="60"/>
      <c r="CF113" s="60"/>
    </row>
    <row r="114" spans="1:84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56"/>
      <c r="K114" s="56"/>
      <c r="L114" s="56"/>
      <c r="M114" s="56"/>
      <c r="N114" s="56"/>
      <c r="O114" s="56"/>
      <c r="P114" s="56"/>
      <c r="Q114" s="56"/>
      <c r="R114" s="56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25"/>
      <c r="BM114" s="25"/>
      <c r="BN114" s="25"/>
      <c r="BO114" s="25"/>
      <c r="BP114" s="25"/>
      <c r="BQ114" s="25"/>
      <c r="BR114" s="70"/>
      <c r="BS114" s="69"/>
      <c r="BT114" s="69"/>
      <c r="BU114" s="69"/>
      <c r="BV114" s="69"/>
      <c r="BW114" s="69"/>
      <c r="BX114" s="69"/>
      <c r="BY114" s="69"/>
      <c r="BZ114" s="62"/>
      <c r="CA114" s="60"/>
      <c r="CB114" s="60"/>
      <c r="CC114" s="60"/>
      <c r="CD114" s="60"/>
      <c r="CE114" s="60"/>
      <c r="CF114" s="60"/>
    </row>
    <row r="115" spans="1:84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56"/>
      <c r="K115" s="56"/>
      <c r="L115" s="56"/>
      <c r="M115" s="56"/>
      <c r="N115" s="56"/>
      <c r="O115" s="56"/>
      <c r="P115" s="56"/>
      <c r="Q115" s="56"/>
      <c r="R115" s="56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25"/>
      <c r="BM115" s="25"/>
      <c r="BN115" s="25"/>
      <c r="BO115" s="25"/>
      <c r="BP115" s="25"/>
      <c r="BQ115" s="25"/>
      <c r="BR115" s="70"/>
      <c r="BS115" s="69"/>
      <c r="BT115" s="69"/>
      <c r="BU115" s="69"/>
      <c r="BV115" s="69"/>
      <c r="BW115" s="69"/>
      <c r="BX115" s="69"/>
      <c r="BY115" s="69"/>
      <c r="BZ115" s="62"/>
      <c r="CA115" s="60"/>
      <c r="CB115" s="60"/>
      <c r="CC115" s="60"/>
      <c r="CD115" s="60"/>
      <c r="CE115" s="60"/>
      <c r="CF115" s="60"/>
    </row>
    <row r="116" spans="1:84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56"/>
      <c r="K116" s="56"/>
      <c r="L116" s="56"/>
      <c r="M116" s="56"/>
      <c r="N116" s="56"/>
      <c r="O116" s="56"/>
      <c r="P116" s="56"/>
      <c r="Q116" s="56"/>
      <c r="R116" s="56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84"/>
      <c r="AH116" s="84"/>
      <c r="AI116" s="84"/>
      <c r="AJ116" s="84"/>
      <c r="AK116" s="84"/>
      <c r="AL116" s="84"/>
      <c r="AM116" s="84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25"/>
      <c r="BM116" s="25"/>
      <c r="BN116" s="25"/>
      <c r="BO116" s="25"/>
      <c r="BP116" s="25"/>
      <c r="BQ116" s="25"/>
      <c r="BR116" s="70"/>
      <c r="BS116" s="69"/>
      <c r="BT116" s="69"/>
      <c r="BU116" s="69"/>
      <c r="BV116" s="69"/>
      <c r="BW116" s="69"/>
      <c r="BX116" s="69"/>
      <c r="BY116" s="69"/>
      <c r="BZ116" s="62"/>
      <c r="CA116" s="60"/>
      <c r="CB116" s="60"/>
      <c r="CC116" s="60"/>
      <c r="CD116" s="60"/>
      <c r="CE116" s="60"/>
      <c r="CF116" s="60"/>
    </row>
    <row r="117" spans="1:84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56"/>
      <c r="K117" s="56"/>
      <c r="L117" s="56"/>
      <c r="M117" s="56"/>
      <c r="N117" s="56"/>
      <c r="O117" s="56"/>
      <c r="P117" s="56"/>
      <c r="Q117" s="56"/>
      <c r="R117" s="56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25"/>
      <c r="BM117" s="25"/>
      <c r="BN117" s="25"/>
      <c r="BO117" s="25"/>
      <c r="BP117" s="25"/>
      <c r="BQ117" s="25"/>
      <c r="BR117" s="70"/>
      <c r="BS117" s="69"/>
      <c r="BT117" s="69"/>
      <c r="BU117" s="69"/>
      <c r="BV117" s="69"/>
      <c r="BW117" s="69"/>
      <c r="BX117" s="69"/>
      <c r="BY117" s="69"/>
      <c r="BZ117" s="62"/>
      <c r="CA117" s="60"/>
      <c r="CB117" s="60"/>
      <c r="CC117" s="60"/>
      <c r="CD117" s="60"/>
      <c r="CE117" s="60"/>
      <c r="CF117" s="60"/>
    </row>
    <row r="118" spans="1:84" ht="26.25" x14ac:dyDescent="0.4">
      <c r="A118" s="25"/>
      <c r="B118" s="25"/>
      <c r="C118" s="25"/>
      <c r="D118" s="25"/>
      <c r="E118" s="25"/>
      <c r="F118" s="25"/>
      <c r="G118" s="25"/>
      <c r="H118" s="25"/>
      <c r="I118" s="25"/>
      <c r="J118" s="56"/>
      <c r="K118" s="56"/>
      <c r="L118" s="56"/>
      <c r="M118" s="56"/>
      <c r="N118" s="56"/>
      <c r="O118" s="56"/>
      <c r="P118" s="56"/>
      <c r="Q118" s="56"/>
      <c r="R118" s="56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102"/>
      <c r="AD118" s="62" t="s">
        <v>226</v>
      </c>
      <c r="AE118" s="62"/>
      <c r="AF118" s="75" t="s">
        <v>147</v>
      </c>
      <c r="AG118" s="76"/>
      <c r="AH118" s="76"/>
      <c r="AI118" s="76"/>
      <c r="AJ118" s="76"/>
      <c r="AK118" s="76"/>
      <c r="AL118" s="101" t="s">
        <v>62</v>
      </c>
      <c r="AM118" s="76"/>
      <c r="AN118" s="97"/>
      <c r="AO118" s="62" t="s">
        <v>74</v>
      </c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25"/>
      <c r="BM118" s="25"/>
      <c r="BN118" s="25"/>
      <c r="BO118" s="25"/>
      <c r="BP118" s="25"/>
      <c r="BQ118" s="25"/>
      <c r="BR118" s="70"/>
      <c r="BS118" s="69"/>
      <c r="BT118" s="69"/>
      <c r="BU118" s="69"/>
      <c r="BV118" s="69"/>
      <c r="BW118" s="69"/>
      <c r="BX118" s="69"/>
      <c r="BY118" s="69"/>
      <c r="BZ118" s="62"/>
      <c r="CA118" s="60"/>
      <c r="CB118" s="60"/>
      <c r="CC118" s="60"/>
      <c r="CD118" s="60"/>
      <c r="CE118" s="60"/>
      <c r="CF118" s="60"/>
    </row>
    <row r="119" spans="1:84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56"/>
      <c r="K119" s="56"/>
      <c r="L119" s="56"/>
      <c r="M119" s="56"/>
      <c r="N119" s="56"/>
      <c r="O119" s="56"/>
      <c r="P119" s="56"/>
      <c r="Q119" s="56"/>
      <c r="R119" s="56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73" t="s">
        <v>69</v>
      </c>
      <c r="AD119" s="73" t="s">
        <v>64</v>
      </c>
      <c r="AE119" s="74" t="s">
        <v>63</v>
      </c>
      <c r="AF119" s="78" t="s">
        <v>60</v>
      </c>
      <c r="AG119" s="77" t="s">
        <v>168</v>
      </c>
      <c r="AH119" s="77" t="s">
        <v>169</v>
      </c>
      <c r="AI119" s="77" t="s">
        <v>170</v>
      </c>
      <c r="AJ119" s="77" t="s">
        <v>171</v>
      </c>
      <c r="AK119" s="77" t="s">
        <v>172</v>
      </c>
      <c r="AL119" s="77" t="s">
        <v>173</v>
      </c>
      <c r="AM119" s="77" t="s">
        <v>61</v>
      </c>
      <c r="AN119" s="79" t="s">
        <v>2</v>
      </c>
      <c r="AO119" s="80" t="str">
        <f>$AO$2</f>
        <v>OZ CQC (AA-EQS) [(µg/l]</v>
      </c>
      <c r="AP119" s="98" t="s">
        <v>3</v>
      </c>
      <c r="AQ119" s="98" t="s">
        <v>4</v>
      </c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25"/>
      <c r="BM119" s="25"/>
      <c r="BN119" s="25"/>
      <c r="BO119" s="25"/>
      <c r="BP119" s="25"/>
      <c r="BQ119" s="25"/>
      <c r="BR119" s="70"/>
      <c r="BS119" s="69"/>
      <c r="BT119" s="69"/>
      <c r="BU119" s="69"/>
      <c r="BV119" s="69"/>
      <c r="BW119" s="69"/>
      <c r="BX119" s="69"/>
      <c r="BY119" s="69"/>
      <c r="BZ119" s="62"/>
      <c r="CA119" s="58">
        <v>3</v>
      </c>
      <c r="CB119" s="58">
        <v>3</v>
      </c>
      <c r="CC119" s="58">
        <v>4</v>
      </c>
      <c r="CD119" s="58">
        <v>5</v>
      </c>
      <c r="CE119" s="58">
        <v>6</v>
      </c>
      <c r="CF119" s="58">
        <v>7</v>
      </c>
    </row>
    <row r="120" spans="1:84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56"/>
      <c r="K120" s="56"/>
      <c r="L120" s="56"/>
      <c r="M120" s="56"/>
      <c r="N120" s="56"/>
      <c r="O120" s="56"/>
      <c r="P120" s="56"/>
      <c r="Q120" s="56"/>
      <c r="R120" s="56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81" t="str">
        <f>INDEX('Detected Compounds limits'!$B$2:$I$50, MATCH($AF120,'Detected Compounds limits'!$B$2:$B$50, 0), MATCH(AC$4,'Detected Compounds limits'!$B$2:$I$2,0))</f>
        <v xml:space="preserve"> </v>
      </c>
      <c r="AD120" s="81" t="s">
        <v>65</v>
      </c>
      <c r="AE120" s="82" t="s">
        <v>65</v>
      </c>
      <c r="AF120" s="83" t="s">
        <v>6</v>
      </c>
      <c r="AG120" s="81">
        <v>0.04</v>
      </c>
      <c r="AH120" s="81"/>
      <c r="AI120" s="81"/>
      <c r="AJ120" s="81">
        <v>7.6999999999999999E-2</v>
      </c>
      <c r="AK120" s="81">
        <v>0.02</v>
      </c>
      <c r="AL120" s="81"/>
      <c r="AM120" s="81">
        <v>7.6999999999999999E-2</v>
      </c>
      <c r="AN120" s="81">
        <f>INDEX('Detected Compounds limits'!$B$2:$H$50, MATCH($AF120,'Detected Compounds limits'!$B$2:$B$50, 0), MATCH(AN$4,'Detected Compounds limits'!$B$2:$H$2,0))</f>
        <v>0.02</v>
      </c>
      <c r="AO120" s="81">
        <f>INDEX('Detected Compounds limits'!$B$2:$H$50, MATCH($AF120,'Detected Compounds limits'!$B$2:$B$50, 0), MATCH(AO$2,'Detected Compounds limits'!$B$2:$H$2,0))</f>
        <v>0.1</v>
      </c>
      <c r="AP120" s="81">
        <f>INDEX('Detected Compounds limits'!$B$2:$H$50, MATCH($AF120,'Detected Compounds limits'!$B$2:$B$50, 0), MATCH(AP$4,'Detected Compounds limits'!$B$2:$H$2,0))</f>
        <v>0.1</v>
      </c>
      <c r="AQ120" s="81">
        <f>INDEX('Detected Compounds limits'!$B$2:$H$50, MATCH($AF120,'Detected Compounds limits'!$B$2:$B$50, 0), MATCH(AQ$4,'Detected Compounds limits'!$B$2:$H$2,0))</f>
        <v>0.1</v>
      </c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25"/>
      <c r="BM120" s="25"/>
      <c r="BN120" s="25"/>
      <c r="BO120" s="25"/>
      <c r="BP120" s="25"/>
      <c r="BQ120" s="25"/>
      <c r="BR120" s="70"/>
      <c r="BS120" s="69"/>
      <c r="BT120" s="69"/>
      <c r="BU120" s="69"/>
      <c r="BV120" s="69"/>
      <c r="BW120" s="69"/>
      <c r="BX120" s="69"/>
      <c r="BY120" s="69"/>
      <c r="BZ120" s="62"/>
      <c r="CA120" s="59" t="s">
        <v>76</v>
      </c>
      <c r="CB120" s="59"/>
      <c r="CC120" s="59"/>
      <c r="CD120" s="59"/>
      <c r="CE120" s="59" t="s">
        <v>76</v>
      </c>
      <c r="CF120" s="59"/>
    </row>
    <row r="121" spans="1:84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56"/>
      <c r="K121" s="56"/>
      <c r="L121" s="56"/>
      <c r="M121" s="56"/>
      <c r="N121" s="56"/>
      <c r="O121" s="56"/>
      <c r="P121" s="56"/>
      <c r="Q121" s="56"/>
      <c r="R121" s="56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81" t="str">
        <f>INDEX('Detected Compounds limits'!$B$2:$I$50, MATCH($AF121,'Detected Compounds limits'!$B$2:$B$50, 0), MATCH(AC$4,'Detected Compounds limits'!$B$2:$I$2,0))</f>
        <v xml:space="preserve"> </v>
      </c>
      <c r="AD121" s="81"/>
      <c r="AE121" s="82"/>
      <c r="AF121" s="83" t="s">
        <v>12</v>
      </c>
      <c r="AG121" s="81"/>
      <c r="AH121" s="81"/>
      <c r="AI121" s="81"/>
      <c r="AJ121" s="81"/>
      <c r="AK121" s="81">
        <v>3.6999999999999999E-4</v>
      </c>
      <c r="AL121" s="81"/>
      <c r="AM121" s="81">
        <v>3.6999999999999999E-4</v>
      </c>
      <c r="AN121" s="81">
        <f>INDEX('Detected Compounds limits'!$B$2:$H$50, MATCH($AF121,'Detected Compounds limits'!$B$2:$B$50, 0), MATCH(AN$4,'Detected Compounds limits'!$B$2:$H$2,0))</f>
        <v>2.0000000000000002E-5</v>
      </c>
      <c r="AO121" s="81">
        <f>INDEX('Detected Compounds limits'!$B$2:$H$50, MATCH($AF121,'Detected Compounds limits'!$B$2:$B$50, 0), MATCH(AO$2,'Detected Compounds limits'!$B$2:$H$2,0))</f>
        <v>9.5000000000000005E-5</v>
      </c>
      <c r="AP121" s="81">
        <f>INDEX('Detected Compounds limits'!$B$2:$H$50, MATCH($AF121,'Detected Compounds limits'!$B$2:$B$50, 0), MATCH(AP$4,'Detected Compounds limits'!$B$2:$H$2,0))</f>
        <v>0.1</v>
      </c>
      <c r="AQ121" s="81">
        <f>INDEX('Detected Compounds limits'!$B$2:$H$50, MATCH($AF121,'Detected Compounds limits'!$B$2:$B$50, 0), MATCH(AQ$4,'Detected Compounds limits'!$B$2:$H$2,0))</f>
        <v>9.5000000000000005E-5</v>
      </c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25"/>
      <c r="BM121" s="25"/>
      <c r="BN121" s="25"/>
      <c r="BO121" s="25"/>
      <c r="BP121" s="25"/>
      <c r="BQ121" s="25"/>
      <c r="BR121" s="70"/>
      <c r="BS121" s="69"/>
      <c r="BT121" s="69"/>
      <c r="BU121" s="69"/>
      <c r="BV121" s="69"/>
      <c r="BW121" s="69"/>
      <c r="BX121" s="69"/>
      <c r="BY121" s="69"/>
      <c r="BZ121" s="62"/>
      <c r="CA121" s="59"/>
      <c r="CB121" s="59"/>
      <c r="CC121" s="59"/>
      <c r="CD121" s="59"/>
      <c r="CE121" s="59"/>
      <c r="CF121" s="59"/>
    </row>
    <row r="122" spans="1:84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56"/>
      <c r="K122" s="56"/>
      <c r="L122" s="56"/>
      <c r="M122" s="56"/>
      <c r="N122" s="56"/>
      <c r="O122" s="56"/>
      <c r="P122" s="56"/>
      <c r="Q122" s="56"/>
      <c r="R122" s="56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81" t="str">
        <f>INDEX('Detected Compounds limits'!$B$2:$I$50, MATCH($AF122,'Detected Compounds limits'!$B$2:$B$50, 0), MATCH(AC$4,'Detected Compounds limits'!$B$2:$I$2,0))</f>
        <v xml:space="preserve"> </v>
      </c>
      <c r="AD122" s="81"/>
      <c r="AE122" s="82"/>
      <c r="AF122" s="83" t="s">
        <v>20</v>
      </c>
      <c r="AG122" s="81"/>
      <c r="AH122" s="81">
        <v>1E-4</v>
      </c>
      <c r="AI122" s="81"/>
      <c r="AJ122" s="81"/>
      <c r="AK122" s="81"/>
      <c r="AL122" s="81"/>
      <c r="AM122" s="81">
        <v>1E-4</v>
      </c>
      <c r="AN122" s="81">
        <f>INDEX('Detected Compounds limits'!$B$2:$H$50, MATCH($AF122,'Detected Compounds limits'!$B$2:$B$50, 0), MATCH(AN$4,'Detected Compounds limits'!$B$2:$H$2,0))</f>
        <v>1E-4</v>
      </c>
      <c r="AO122" s="81">
        <f>INDEX('Detected Compounds limits'!$B$2:$H$50, MATCH($AF122,'Detected Compounds limits'!$B$2:$B$50, 0), MATCH(AO$2,'Detected Compounds limits'!$B$2:$H$2,0))</f>
        <v>1E-3</v>
      </c>
      <c r="AP122" s="81">
        <f>INDEX('Detected Compounds limits'!$B$2:$H$50, MATCH($AF122,'Detected Compounds limits'!$B$2:$B$50, 0), MATCH(AP$4,'Detected Compounds limits'!$B$2:$H$2,0))</f>
        <v>0.1</v>
      </c>
      <c r="AQ122" s="81">
        <f>INDEX('Detected Compounds limits'!$B$2:$H$50, MATCH($AF122,'Detected Compounds limits'!$B$2:$B$50, 0), MATCH(AQ$4,'Detected Compounds limits'!$B$2:$H$2,0))</f>
        <v>1E-3</v>
      </c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25"/>
      <c r="BM122" s="25"/>
      <c r="BN122" s="25"/>
      <c r="BO122" s="25"/>
      <c r="BP122" s="25"/>
      <c r="BQ122" s="25"/>
      <c r="BR122" s="70"/>
      <c r="BS122" s="69"/>
      <c r="BT122" s="69"/>
      <c r="BU122" s="69"/>
      <c r="BV122" s="69"/>
      <c r="BW122" s="69"/>
      <c r="BX122" s="69"/>
      <c r="BY122" s="69"/>
      <c r="BZ122" s="62"/>
      <c r="CA122" s="58"/>
      <c r="CB122" s="58" t="s">
        <v>76</v>
      </c>
      <c r="CC122" s="58"/>
      <c r="CD122" s="58"/>
      <c r="CE122" s="58"/>
      <c r="CF122" s="61"/>
    </row>
    <row r="123" spans="1:84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56"/>
      <c r="K123" s="56"/>
      <c r="L123" s="56"/>
      <c r="M123" s="56"/>
      <c r="N123" s="56"/>
      <c r="O123" s="56"/>
      <c r="P123" s="56"/>
      <c r="Q123" s="56"/>
      <c r="R123" s="56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81" t="str">
        <f>INDEX('Detected Compounds limits'!$B$2:$I$50, MATCH($AF123,'Detected Compounds limits'!$B$2:$B$50, 0), MATCH(AC$4,'Detected Compounds limits'!$B$2:$I$2,0))</f>
        <v xml:space="preserve"> </v>
      </c>
      <c r="AD123" s="81" t="s">
        <v>65</v>
      </c>
      <c r="AE123" s="82" t="s">
        <v>65</v>
      </c>
      <c r="AF123" s="83" t="s">
        <v>31</v>
      </c>
      <c r="AG123" s="81"/>
      <c r="AH123" s="81"/>
      <c r="AI123" s="81"/>
      <c r="AJ123" s="81"/>
      <c r="AK123" s="81"/>
      <c r="AL123" s="81">
        <v>0.19400000000000001</v>
      </c>
      <c r="AM123" s="81">
        <v>0.19400000000000001</v>
      </c>
      <c r="AN123" s="81">
        <f>INDEX('Detected Compounds limits'!$B$2:$H$50, MATCH($AF123,'Detected Compounds limits'!$B$2:$B$50, 0), MATCH(AN$4,'Detected Compounds limits'!$B$2:$H$2,0))</f>
        <v>0.04</v>
      </c>
      <c r="AO123" s="81">
        <f>INDEX('Detected Compounds limits'!$B$2:$H$50, MATCH($AF123,'Detected Compounds limits'!$B$2:$B$50, 0), MATCH(AO$2,'Detected Compounds limits'!$B$2:$H$2,0))</f>
        <v>88</v>
      </c>
      <c r="AP123" s="81">
        <f>INDEX('Detected Compounds limits'!$B$2:$H$50, MATCH($AF123,'Detected Compounds limits'!$B$2:$B$50, 0), MATCH(AP$4,'Detected Compounds limits'!$B$2:$H$2,0))</f>
        <v>0.1</v>
      </c>
      <c r="AQ123" s="81">
        <f>INDEX('Detected Compounds limits'!$B$2:$H$50, MATCH($AF123,'Detected Compounds limits'!$B$2:$B$50, 0), MATCH(AQ$4,'Detected Compounds limits'!$B$2:$H$2,0))</f>
        <v>88</v>
      </c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25"/>
      <c r="BM123" s="25"/>
      <c r="BN123" s="25"/>
      <c r="BO123" s="25"/>
      <c r="BP123" s="25"/>
      <c r="BQ123" s="25"/>
      <c r="BR123" s="70"/>
      <c r="BS123" s="69"/>
      <c r="BT123" s="69"/>
      <c r="BU123" s="69"/>
      <c r="BV123" s="69"/>
      <c r="BW123" s="69"/>
      <c r="BX123" s="69"/>
      <c r="BY123" s="69"/>
      <c r="BZ123" s="62"/>
      <c r="CA123" s="59"/>
      <c r="CB123" s="59"/>
      <c r="CC123" s="59"/>
      <c r="CD123" s="59"/>
      <c r="CE123" s="59"/>
      <c r="CF123" s="59"/>
    </row>
    <row r="124" spans="1:84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56"/>
      <c r="K124" s="56"/>
      <c r="L124" s="56"/>
      <c r="M124" s="56"/>
      <c r="N124" s="56"/>
      <c r="O124" s="56"/>
      <c r="P124" s="56"/>
      <c r="Q124" s="56"/>
      <c r="R124" s="56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81" t="str">
        <f>INDEX('Detected Compounds limits'!$B$2:$I$50, MATCH($AF124,'Detected Compounds limits'!$B$2:$B$50, 0), MATCH(AC$4,'Detected Compounds limits'!$B$2:$I$2,0))</f>
        <v xml:space="preserve"> </v>
      </c>
      <c r="AD124" s="81"/>
      <c r="AE124" s="82"/>
      <c r="AF124" s="83" t="s">
        <v>37</v>
      </c>
      <c r="AG124" s="81"/>
      <c r="AH124" s="81"/>
      <c r="AI124" s="81"/>
      <c r="AJ124" s="81"/>
      <c r="AK124" s="81">
        <v>2.9999999999999997E-4</v>
      </c>
      <c r="AL124" s="81"/>
      <c r="AM124" s="81">
        <v>2.9999999999999997E-4</v>
      </c>
      <c r="AN124" s="81">
        <f>INDEX('Detected Compounds limits'!$B$2:$H$50, MATCH($AF124,'Detected Compounds limits'!$B$2:$B$50, 0), MATCH(AN$4,'Detected Compounds limits'!$B$2:$H$2,0))</f>
        <v>2.9999999999999997E-4</v>
      </c>
      <c r="AO124" s="81">
        <f>INDEX('Detected Compounds limits'!$B$2:$H$50, MATCH($AF124,'Detected Compounds limits'!$B$2:$B$50, 0), MATCH(AO$2,'Detected Compounds limits'!$B$2:$H$2,0))</f>
        <v>2.1999999999999999E-5</v>
      </c>
      <c r="AP124" s="81">
        <f>INDEX('Detected Compounds limits'!$B$2:$H$50, MATCH($AF124,'Detected Compounds limits'!$B$2:$B$50, 0), MATCH(AP$4,'Detected Compounds limits'!$B$2:$H$2,0))</f>
        <v>0.1</v>
      </c>
      <c r="AQ124" s="81">
        <f>INDEX('Detected Compounds limits'!$B$2:$H$50, MATCH($AF124,'Detected Compounds limits'!$B$2:$B$50, 0), MATCH(AQ$4,'Detected Compounds limits'!$B$2:$H$2,0))</f>
        <v>2.1999999999999999E-5</v>
      </c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25"/>
      <c r="BM124" s="25"/>
      <c r="BN124" s="25"/>
      <c r="BO124" s="25"/>
      <c r="BP124" s="25"/>
      <c r="BQ124" s="25"/>
      <c r="BR124" s="70"/>
      <c r="BS124" s="69"/>
      <c r="BT124" s="69"/>
      <c r="BU124" s="69"/>
      <c r="BV124" s="69"/>
      <c r="BW124" s="69"/>
      <c r="BX124" s="69"/>
      <c r="BY124" s="69"/>
      <c r="BZ124" s="62"/>
      <c r="CA124" s="58"/>
      <c r="CB124" s="58"/>
      <c r="CC124" s="58"/>
      <c r="CD124" s="58"/>
      <c r="CE124" s="58" t="s">
        <v>76</v>
      </c>
      <c r="CF124" s="61"/>
    </row>
    <row r="125" spans="1:84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56"/>
      <c r="K125" s="56"/>
      <c r="L125" s="56"/>
      <c r="M125" s="56"/>
      <c r="N125" s="56"/>
      <c r="O125" s="56"/>
      <c r="P125" s="56"/>
      <c r="Q125" s="56"/>
      <c r="R125" s="56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81" t="str">
        <f>INDEX('Detected Compounds limits'!$B$2:$I$50, MATCH($AF125,'Detected Compounds limits'!$B$2:$B$50, 0), MATCH(AC$4,'Detected Compounds limits'!$B$2:$I$2,0))</f>
        <v xml:space="preserve"> </v>
      </c>
      <c r="AD125" s="85"/>
      <c r="AE125" s="82"/>
      <c r="AF125" s="83" t="s">
        <v>49</v>
      </c>
      <c r="AG125" s="81"/>
      <c r="AH125" s="81"/>
      <c r="AI125" s="81"/>
      <c r="AJ125" s="81">
        <v>0.04</v>
      </c>
      <c r="AK125" s="81"/>
      <c r="AL125" s="81"/>
      <c r="AM125" s="81">
        <v>0.04</v>
      </c>
      <c r="AN125" s="81">
        <f>INDEX('Detected Compounds limits'!$B$2:$H$50, MATCH($AF125,'Detected Compounds limits'!$B$2:$B$50, 0), MATCH(AN$4,'Detected Compounds limits'!$B$2:$H$2,0))</f>
        <v>0.04</v>
      </c>
      <c r="AO125" s="81">
        <f>INDEX('Detected Compounds limits'!$B$2:$H$50, MATCH($AF125,'Detected Compounds limits'!$B$2:$B$50, 0), MATCH(AO$2,'Detected Compounds limits'!$B$2:$H$2,0))</f>
        <v>0.1</v>
      </c>
      <c r="AP125" s="81">
        <f>INDEX('Detected Compounds limits'!$B$2:$H$50, MATCH($AF125,'Detected Compounds limits'!$B$2:$B$50, 0), MATCH(AP$4,'Detected Compounds limits'!$B$2:$H$2,0))</f>
        <v>0.1</v>
      </c>
      <c r="AQ125" s="81">
        <f>INDEX('Detected Compounds limits'!$B$2:$H$50, MATCH($AF125,'Detected Compounds limits'!$B$2:$B$50, 0), MATCH(AQ$4,'Detected Compounds limits'!$B$2:$H$2,0))</f>
        <v>0.1</v>
      </c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25"/>
      <c r="BM125" s="25"/>
      <c r="BN125" s="25"/>
      <c r="BO125" s="25"/>
      <c r="BP125" s="25"/>
      <c r="BQ125" s="25"/>
      <c r="BR125" s="70"/>
      <c r="BS125" s="69"/>
      <c r="BT125" s="69"/>
      <c r="BU125" s="69"/>
      <c r="BV125" s="69"/>
      <c r="BW125" s="69"/>
      <c r="BX125" s="69"/>
      <c r="BY125" s="69"/>
      <c r="BZ125" s="62"/>
      <c r="CA125" s="59"/>
      <c r="CB125" s="59"/>
      <c r="CC125" s="59"/>
      <c r="CD125" s="59" t="s">
        <v>76</v>
      </c>
      <c r="CE125" s="59"/>
      <c r="CF125" s="59"/>
    </row>
    <row r="126" spans="1:84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56"/>
      <c r="K126" s="56"/>
      <c r="L126" s="56"/>
      <c r="M126" s="56"/>
      <c r="N126" s="56"/>
      <c r="O126" s="56"/>
      <c r="P126" s="56"/>
      <c r="Q126" s="56"/>
      <c r="R126" s="56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81" t="str">
        <f>INDEX('Detected Compounds limits'!$B$2:$I$50, MATCH($AF126,'Detected Compounds limits'!$B$2:$B$50, 0), MATCH(AC$4,'Detected Compounds limits'!$B$2:$I$2,0))</f>
        <v xml:space="preserve"> </v>
      </c>
      <c r="AD126" s="81"/>
      <c r="AE126" s="82"/>
      <c r="AF126" s="83" t="s">
        <v>51</v>
      </c>
      <c r="AG126" s="81"/>
      <c r="AH126" s="81"/>
      <c r="AI126" s="81">
        <v>2.9999999999999997E-5</v>
      </c>
      <c r="AJ126" s="81"/>
      <c r="AK126" s="81">
        <v>4.0000000000000003E-5</v>
      </c>
      <c r="AL126" s="81"/>
      <c r="AM126" s="81">
        <v>4.0000000000000003E-5</v>
      </c>
      <c r="AN126" s="81">
        <f>INDEX('Detected Compounds limits'!$B$2:$H$50, MATCH($AF126,'Detected Compounds limits'!$B$2:$B$50, 0), MATCH(AN$4,'Detected Compounds limits'!$B$2:$H$2,0))</f>
        <v>2.0000000000000002E-5</v>
      </c>
      <c r="AO126" s="81">
        <f>INDEX('Detected Compounds limits'!$B$2:$H$50, MATCH($AF126,'Detected Compounds limits'!$B$2:$B$50, 0), MATCH(AO$2,'Detected Compounds limits'!$B$2:$H$2,0))</f>
        <v>1.5999999999999999E-5</v>
      </c>
      <c r="AP126" s="81">
        <f>INDEX('Detected Compounds limits'!$B$2:$H$50, MATCH($AF126,'Detected Compounds limits'!$B$2:$B$50, 0), MATCH(AP$4,'Detected Compounds limits'!$B$2:$H$2,0))</f>
        <v>0.1</v>
      </c>
      <c r="AQ126" s="81">
        <f>INDEX('Detected Compounds limits'!$B$2:$H$50, MATCH($AF126,'Detected Compounds limits'!$B$2:$B$50, 0), MATCH(AQ$4,'Detected Compounds limits'!$B$2:$H$2,0))</f>
        <v>1.5999999999999999E-5</v>
      </c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25"/>
      <c r="BM126" s="25"/>
      <c r="BN126" s="25"/>
      <c r="BO126" s="25"/>
      <c r="BP126" s="25"/>
      <c r="BQ126" s="25"/>
      <c r="BR126" s="70"/>
      <c r="BS126" s="69"/>
      <c r="BT126" s="69"/>
      <c r="BU126" s="69"/>
      <c r="BV126" s="69"/>
      <c r="BW126" s="69"/>
      <c r="BX126" s="69"/>
      <c r="BY126" s="69"/>
      <c r="BZ126" s="62"/>
      <c r="CA126" s="59"/>
      <c r="CB126" s="59"/>
      <c r="CC126" s="59"/>
      <c r="CD126" s="59"/>
      <c r="CE126" s="59"/>
      <c r="CF126" s="59"/>
    </row>
    <row r="127" spans="1:84" x14ac:dyDescent="0.25">
      <c r="A127" s="25"/>
      <c r="B127" s="25"/>
      <c r="C127" s="25"/>
      <c r="D127" s="25"/>
      <c r="E127" s="25"/>
      <c r="F127" s="25"/>
      <c r="G127" s="25"/>
      <c r="H127" s="25"/>
      <c r="I127" s="25"/>
      <c r="J127" s="56"/>
      <c r="K127" s="56"/>
      <c r="L127" s="56"/>
      <c r="M127" s="56"/>
      <c r="N127" s="56"/>
      <c r="O127" s="56"/>
      <c r="P127" s="56"/>
      <c r="Q127" s="56"/>
      <c r="R127" s="56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25"/>
      <c r="BM127" s="25"/>
      <c r="BN127" s="25"/>
      <c r="BO127" s="25"/>
      <c r="BP127" s="25"/>
      <c r="BQ127" s="25"/>
      <c r="BR127" s="70"/>
      <c r="BS127" s="69"/>
      <c r="BT127" s="69"/>
      <c r="BU127" s="69"/>
      <c r="BV127" s="69"/>
      <c r="BW127" s="69"/>
      <c r="BX127" s="69"/>
      <c r="BY127" s="69"/>
      <c r="BZ127" s="62"/>
      <c r="CA127" s="60"/>
      <c r="CB127" s="60"/>
      <c r="CC127" s="60"/>
      <c r="CD127" s="60"/>
      <c r="CE127" s="60"/>
      <c r="CF127" s="60"/>
    </row>
    <row r="128" spans="1:84" x14ac:dyDescent="0.25">
      <c r="A128" s="25"/>
      <c r="B128" s="25"/>
      <c r="C128" s="25"/>
      <c r="D128" s="25"/>
      <c r="E128" s="25"/>
      <c r="F128" s="25"/>
      <c r="G128" s="25"/>
      <c r="H128" s="25"/>
      <c r="I128" s="25"/>
      <c r="J128" s="56"/>
      <c r="K128" s="56"/>
      <c r="L128" s="56"/>
      <c r="M128" s="56"/>
      <c r="N128" s="56"/>
      <c r="O128" s="56"/>
      <c r="P128" s="56"/>
      <c r="Q128" s="56"/>
      <c r="R128" s="56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25"/>
      <c r="BM128" s="25"/>
      <c r="BN128" s="25"/>
      <c r="BO128" s="25"/>
      <c r="BP128" s="25"/>
      <c r="BQ128" s="25"/>
      <c r="BR128" s="70"/>
      <c r="BS128" s="69"/>
      <c r="BT128" s="69"/>
      <c r="BU128" s="69"/>
      <c r="BV128" s="69"/>
      <c r="BW128" s="69"/>
      <c r="BX128" s="69"/>
      <c r="BY128" s="69"/>
      <c r="BZ128" s="62"/>
      <c r="CA128" s="60"/>
      <c r="CB128" s="60"/>
      <c r="CC128" s="60"/>
      <c r="CD128" s="60"/>
      <c r="CE128" s="60"/>
      <c r="CF128" s="60"/>
    </row>
    <row r="129" spans="1:84" x14ac:dyDescent="0.25">
      <c r="A129" s="25"/>
      <c r="B129" s="25"/>
      <c r="C129" s="25"/>
      <c r="D129" s="25"/>
      <c r="E129" s="25"/>
      <c r="F129" s="25"/>
      <c r="G129" s="25"/>
      <c r="H129" s="25"/>
      <c r="I129" s="25"/>
      <c r="J129" s="56"/>
      <c r="K129" s="56"/>
      <c r="L129" s="56"/>
      <c r="M129" s="56"/>
      <c r="N129" s="56"/>
      <c r="O129" s="56"/>
      <c r="P129" s="56"/>
      <c r="Q129" s="56"/>
      <c r="R129" s="56"/>
      <c r="S129" s="62" t="s">
        <v>85</v>
      </c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 t="str">
        <f>AF118</f>
        <v>Steinbruch Andil</v>
      </c>
      <c r="AG129" s="99" t="str">
        <f t="shared" ref="AG129:AL129" si="31">AG119</f>
        <v>04/03/2020</v>
      </c>
      <c r="AH129" s="99" t="str">
        <f t="shared" si="31"/>
        <v>31/03/2020</v>
      </c>
      <c r="AI129" s="99" t="str">
        <f t="shared" si="31"/>
        <v>29/04/2020</v>
      </c>
      <c r="AJ129" s="99" t="str">
        <f t="shared" si="31"/>
        <v>25/05/2020</v>
      </c>
      <c r="AK129" s="99" t="str">
        <f t="shared" si="31"/>
        <v>23/06/2020</v>
      </c>
      <c r="AL129" s="99" t="str">
        <f t="shared" si="31"/>
        <v>21/07/2020</v>
      </c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25"/>
      <c r="BM129" s="25"/>
      <c r="BN129" s="25"/>
      <c r="BO129" s="25"/>
      <c r="BP129" s="25"/>
      <c r="BQ129" s="25"/>
      <c r="BR129" s="70"/>
      <c r="BS129" s="91" t="s">
        <v>205</v>
      </c>
      <c r="BT129" s="89" t="s">
        <v>168</v>
      </c>
      <c r="BU129" s="89" t="s">
        <v>169</v>
      </c>
      <c r="BV129" s="89" t="s">
        <v>170</v>
      </c>
      <c r="BW129" s="89" t="s">
        <v>171</v>
      </c>
      <c r="BX129" s="89" t="s">
        <v>172</v>
      </c>
      <c r="BY129" s="89" t="s">
        <v>173</v>
      </c>
      <c r="BZ129" s="62"/>
      <c r="CA129" s="60"/>
      <c r="CB129" s="60"/>
      <c r="CC129" s="60"/>
      <c r="CD129" s="60"/>
      <c r="CE129" s="60"/>
      <c r="CF129" s="60"/>
    </row>
    <row r="130" spans="1:84" x14ac:dyDescent="0.25">
      <c r="A130" s="25"/>
      <c r="B130" s="25"/>
      <c r="C130" s="25"/>
      <c r="D130" s="25"/>
      <c r="E130" s="25"/>
      <c r="F130" s="25"/>
      <c r="G130" s="25"/>
      <c r="H130" s="25"/>
      <c r="I130" s="25"/>
      <c r="J130" s="56"/>
      <c r="K130" s="56"/>
      <c r="L130" s="56"/>
      <c r="M130" s="56"/>
      <c r="N130" s="56"/>
      <c r="O130" s="56"/>
      <c r="P130" s="56"/>
      <c r="Q130" s="56"/>
      <c r="R130" s="56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50" t="s">
        <v>78</v>
      </c>
      <c r="AG130" s="81">
        <f t="shared" ref="AG130:AL130" si="32">SUMPRODUCT(($AC120:$AC126&lt;&gt;"x")*($AE120:$AE126&lt;&gt;"x")*(CA120:CA126="&lt;")*(AG120:AG126&gt;$AO120:$AO126))</f>
        <v>0</v>
      </c>
      <c r="AH130" s="81">
        <f t="shared" si="32"/>
        <v>0</v>
      </c>
      <c r="AI130" s="81">
        <f t="shared" si="32"/>
        <v>0</v>
      </c>
      <c r="AJ130" s="81">
        <f t="shared" si="32"/>
        <v>0</v>
      </c>
      <c r="AK130" s="81">
        <f t="shared" si="32"/>
        <v>1</v>
      </c>
      <c r="AL130" s="81">
        <f t="shared" si="32"/>
        <v>0</v>
      </c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25"/>
      <c r="BM130" s="25"/>
      <c r="BN130" s="25"/>
      <c r="BO130" s="25"/>
      <c r="BP130" s="25"/>
      <c r="BQ130" s="25"/>
      <c r="BR130" s="70"/>
      <c r="BS130" s="92" t="s">
        <v>78</v>
      </c>
      <c r="BT130" s="90">
        <v>0</v>
      </c>
      <c r="BU130" s="90">
        <v>0</v>
      </c>
      <c r="BV130" s="90">
        <v>0</v>
      </c>
      <c r="BW130" s="90">
        <v>0</v>
      </c>
      <c r="BX130" s="90">
        <v>0</v>
      </c>
      <c r="BY130" s="90">
        <v>0</v>
      </c>
      <c r="BZ130" s="62"/>
      <c r="CA130" s="60"/>
      <c r="CB130" s="60"/>
      <c r="CC130" s="60"/>
      <c r="CD130" s="60"/>
      <c r="CE130" s="60"/>
      <c r="CF130" s="60"/>
    </row>
    <row r="131" spans="1:84" x14ac:dyDescent="0.25">
      <c r="A131" s="25"/>
      <c r="B131" s="25"/>
      <c r="C131" s="25"/>
      <c r="D131" s="25"/>
      <c r="E131" s="25"/>
      <c r="F131" s="25"/>
      <c r="G131" s="25"/>
      <c r="H131" s="25"/>
      <c r="I131" s="25"/>
      <c r="J131" s="56"/>
      <c r="K131" s="56"/>
      <c r="L131" s="56"/>
      <c r="M131" s="56"/>
      <c r="N131" s="56"/>
      <c r="O131" s="56"/>
      <c r="P131" s="56"/>
      <c r="Q131" s="56"/>
      <c r="R131" s="56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51" t="s">
        <v>72</v>
      </c>
      <c r="AG131" s="81">
        <f t="shared" ref="AG131:AL131" si="33">SUMPRODUCT(($AC120:$AC126&lt;&gt;"x")*($AE120:$AE126&lt;&gt;"x")*(CA120:CA126&lt;&gt;"&lt;")*(AG120:AG126&gt;$AO120:$AO126))</f>
        <v>0</v>
      </c>
      <c r="AH131" s="81">
        <f t="shared" si="33"/>
        <v>0</v>
      </c>
      <c r="AI131" s="81">
        <f t="shared" si="33"/>
        <v>1</v>
      </c>
      <c r="AJ131" s="81">
        <f t="shared" si="33"/>
        <v>0</v>
      </c>
      <c r="AK131" s="81">
        <f t="shared" si="33"/>
        <v>2</v>
      </c>
      <c r="AL131" s="81">
        <f t="shared" si="33"/>
        <v>0</v>
      </c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2"/>
      <c r="BJ131" s="62"/>
      <c r="BK131" s="62"/>
      <c r="BL131" s="25"/>
      <c r="BM131" s="25"/>
      <c r="BN131" s="25"/>
      <c r="BO131" s="25"/>
      <c r="BP131" s="25"/>
      <c r="BQ131" s="25"/>
      <c r="BR131" s="70"/>
      <c r="BS131" s="93" t="s">
        <v>72</v>
      </c>
      <c r="BT131" s="90">
        <v>0</v>
      </c>
      <c r="BU131" s="90">
        <v>0</v>
      </c>
      <c r="BV131" s="90">
        <v>0</v>
      </c>
      <c r="BW131" s="90">
        <v>0</v>
      </c>
      <c r="BX131" s="90">
        <v>0</v>
      </c>
      <c r="BY131" s="90">
        <v>0</v>
      </c>
      <c r="BZ131" s="62"/>
      <c r="CA131" s="60"/>
      <c r="CB131" s="60"/>
      <c r="CC131" s="60"/>
      <c r="CD131" s="60"/>
      <c r="CE131" s="60"/>
      <c r="CF131" s="60"/>
    </row>
    <row r="132" spans="1:84" ht="15.75" customHeight="1" x14ac:dyDescent="0.25">
      <c r="A132" s="25"/>
      <c r="B132" s="25"/>
      <c r="C132" s="25"/>
      <c r="D132" s="25"/>
      <c r="E132" s="25"/>
      <c r="F132" s="25"/>
      <c r="G132" s="25"/>
      <c r="H132" s="25"/>
      <c r="I132" s="25"/>
      <c r="J132" s="56"/>
      <c r="K132" s="56"/>
      <c r="L132" s="56"/>
      <c r="M132" s="56"/>
      <c r="N132" s="56"/>
      <c r="O132" s="56"/>
      <c r="P132" s="56"/>
      <c r="Q132" s="56"/>
      <c r="R132" s="56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28" t="s">
        <v>77</v>
      </c>
      <c r="AG132" s="81">
        <f t="shared" ref="AG132:AL132" si="34">SUMPRODUCT((AG120:AG126&gt;=$AN120:$AN126)*($AC120:$AC126&lt;&gt;"x")*($AE120:$AE126&lt;&gt;"x")*(CA120:CA126&lt;&gt;"&lt;")*(AG120:AG126&lt;=$AO120:$AO126))</f>
        <v>0</v>
      </c>
      <c r="AH132" s="81">
        <f t="shared" si="34"/>
        <v>0</v>
      </c>
      <c r="AI132" s="81">
        <f t="shared" si="34"/>
        <v>0</v>
      </c>
      <c r="AJ132" s="81">
        <f t="shared" si="34"/>
        <v>0</v>
      </c>
      <c r="AK132" s="81">
        <f t="shared" si="34"/>
        <v>0</v>
      </c>
      <c r="AL132" s="81">
        <f t="shared" si="34"/>
        <v>0</v>
      </c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25"/>
      <c r="BM132" s="25"/>
      <c r="BN132" s="25"/>
      <c r="BO132" s="25"/>
      <c r="BP132" s="25"/>
      <c r="BQ132" s="25"/>
      <c r="BR132" s="70"/>
      <c r="BS132" s="94" t="s">
        <v>77</v>
      </c>
      <c r="BT132" s="90">
        <v>0</v>
      </c>
      <c r="BU132" s="90">
        <v>0</v>
      </c>
      <c r="BV132" s="90">
        <v>1</v>
      </c>
      <c r="BW132" s="90">
        <v>0</v>
      </c>
      <c r="BX132" s="90">
        <v>2</v>
      </c>
      <c r="BY132" s="90">
        <v>0</v>
      </c>
      <c r="BZ132" s="62"/>
      <c r="CA132" s="60"/>
      <c r="CB132" s="60"/>
      <c r="CC132" s="60"/>
      <c r="CD132" s="60"/>
      <c r="CE132" s="60"/>
      <c r="CF132" s="60"/>
    </row>
    <row r="133" spans="1:84" x14ac:dyDescent="0.25">
      <c r="A133" s="25"/>
      <c r="B133" s="25"/>
      <c r="C133" s="25"/>
      <c r="D133" s="25"/>
      <c r="E133" s="25"/>
      <c r="F133" s="25"/>
      <c r="G133" s="25"/>
      <c r="H133" s="25"/>
      <c r="I133" s="25"/>
      <c r="J133" s="56"/>
      <c r="K133" s="56"/>
      <c r="L133" s="56"/>
      <c r="M133" s="56"/>
      <c r="N133" s="56"/>
      <c r="O133" s="56"/>
      <c r="P133" s="56"/>
      <c r="Q133" s="56"/>
      <c r="R133" s="56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25" t="s">
        <v>73</v>
      </c>
      <c r="AG133" s="100">
        <f t="shared" ref="AG133:AL133" si="35">SUMPRODUCT(($AC120:$AC126&lt;&gt;"x")*($AE120:$AE126&lt;&gt;"x")*(AG120:AG126&gt;0)*(CA120:CA126="&lt;")*(AG120:AG126&lt;=$AO120:$AO126))</f>
        <v>0</v>
      </c>
      <c r="AH133" s="100">
        <f t="shared" si="35"/>
        <v>1</v>
      </c>
      <c r="AI133" s="100">
        <f t="shared" si="35"/>
        <v>0</v>
      </c>
      <c r="AJ133" s="100">
        <f t="shared" si="35"/>
        <v>1</v>
      </c>
      <c r="AK133" s="100">
        <f t="shared" si="35"/>
        <v>0</v>
      </c>
      <c r="AL133" s="100">
        <f t="shared" si="35"/>
        <v>0</v>
      </c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  <c r="BI133" s="62"/>
      <c r="BJ133" s="62"/>
      <c r="BK133" s="62"/>
      <c r="BL133" s="25"/>
      <c r="BM133" s="25"/>
      <c r="BN133" s="25"/>
      <c r="BO133" s="25"/>
      <c r="BP133" s="25"/>
      <c r="BQ133" s="25"/>
      <c r="BR133" s="70"/>
      <c r="BS133" s="95" t="s">
        <v>73</v>
      </c>
      <c r="BT133" s="90">
        <v>0</v>
      </c>
      <c r="BU133" s="90">
        <v>1</v>
      </c>
      <c r="BV133" s="90">
        <v>0</v>
      </c>
      <c r="BW133" s="90">
        <v>1</v>
      </c>
      <c r="BX133" s="90">
        <v>1</v>
      </c>
      <c r="BY133" s="90">
        <v>0</v>
      </c>
      <c r="BZ133" s="62"/>
      <c r="CA133" s="60"/>
      <c r="CB133" s="60"/>
      <c r="CC133" s="60"/>
      <c r="CD133" s="60"/>
      <c r="CE133" s="60"/>
      <c r="CF133" s="60"/>
    </row>
    <row r="134" spans="1:84" x14ac:dyDescent="0.25">
      <c r="A134" s="25"/>
      <c r="B134" s="25"/>
      <c r="C134" s="25"/>
      <c r="D134" s="25"/>
      <c r="E134" s="25"/>
      <c r="F134" s="25"/>
      <c r="G134" s="25"/>
      <c r="H134" s="25"/>
      <c r="I134" s="25"/>
      <c r="J134" s="56"/>
      <c r="K134" s="56"/>
      <c r="L134" s="56"/>
      <c r="M134" s="56"/>
      <c r="N134" s="56"/>
      <c r="O134" s="56"/>
      <c r="P134" s="56"/>
      <c r="Q134" s="56"/>
      <c r="R134" s="56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26" t="s">
        <v>69</v>
      </c>
      <c r="AG134" s="81">
        <f t="shared" ref="AG134:AL134" si="36">SUMPRODUCT(($AC120:$AC126="x")*(AG120:AG126&gt;0))</f>
        <v>0</v>
      </c>
      <c r="AH134" s="81">
        <f t="shared" si="36"/>
        <v>0</v>
      </c>
      <c r="AI134" s="81">
        <f t="shared" si="36"/>
        <v>0</v>
      </c>
      <c r="AJ134" s="81">
        <f t="shared" si="36"/>
        <v>0</v>
      </c>
      <c r="AK134" s="81">
        <f t="shared" si="36"/>
        <v>0</v>
      </c>
      <c r="AL134" s="81">
        <f t="shared" si="36"/>
        <v>0</v>
      </c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  <c r="BI134" s="62"/>
      <c r="BJ134" s="62"/>
      <c r="BK134" s="62"/>
      <c r="BL134" s="25"/>
      <c r="BM134" s="25"/>
      <c r="BN134" s="25"/>
      <c r="BO134" s="25"/>
      <c r="BP134" s="25"/>
      <c r="BQ134" s="25"/>
      <c r="BR134" s="70"/>
      <c r="BS134" s="96" t="s">
        <v>69</v>
      </c>
      <c r="BT134" s="90">
        <v>0</v>
      </c>
      <c r="BU134" s="90">
        <v>0</v>
      </c>
      <c r="BV134" s="90">
        <v>0</v>
      </c>
      <c r="BW134" s="90">
        <v>0</v>
      </c>
      <c r="BX134" s="90">
        <v>0</v>
      </c>
      <c r="BY134" s="90">
        <v>0</v>
      </c>
      <c r="BZ134" s="62"/>
      <c r="CA134" s="60"/>
      <c r="CB134" s="60"/>
      <c r="CC134" s="60"/>
      <c r="CD134" s="60"/>
      <c r="CE134" s="60"/>
      <c r="CF134" s="60"/>
    </row>
    <row r="135" spans="1:84" x14ac:dyDescent="0.25">
      <c r="A135" s="25"/>
      <c r="B135" s="25"/>
      <c r="C135" s="25"/>
      <c r="D135" s="25"/>
      <c r="E135" s="25"/>
      <c r="F135" s="25"/>
      <c r="G135" s="25"/>
      <c r="H135" s="25"/>
      <c r="I135" s="25"/>
      <c r="J135" s="56"/>
      <c r="K135" s="56"/>
      <c r="L135" s="56"/>
      <c r="M135" s="56"/>
      <c r="N135" s="56"/>
      <c r="O135" s="56"/>
      <c r="P135" s="56"/>
      <c r="Q135" s="56"/>
      <c r="R135" s="56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27" t="s">
        <v>185</v>
      </c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  <c r="BI135" s="62"/>
      <c r="BJ135" s="62"/>
      <c r="BK135" s="62"/>
      <c r="BL135" s="25"/>
      <c r="BM135" s="25"/>
      <c r="BN135" s="25"/>
      <c r="BO135" s="25"/>
      <c r="BP135" s="25"/>
      <c r="BQ135" s="25"/>
      <c r="BR135" s="70"/>
      <c r="BS135" s="69"/>
      <c r="BT135" s="69"/>
      <c r="BU135" s="69"/>
      <c r="BV135" s="69"/>
      <c r="BW135" s="69"/>
      <c r="BX135" s="69"/>
      <c r="BY135" s="69"/>
      <c r="BZ135" s="62"/>
      <c r="CA135" s="60"/>
      <c r="CB135" s="60"/>
      <c r="CC135" s="60"/>
      <c r="CD135" s="60"/>
      <c r="CE135" s="60"/>
      <c r="CF135" s="60"/>
    </row>
    <row r="136" spans="1:84" x14ac:dyDescent="0.25">
      <c r="A136" s="25"/>
      <c r="B136" s="25"/>
      <c r="C136" s="25"/>
      <c r="D136" s="25"/>
      <c r="E136" s="25"/>
      <c r="F136" s="25"/>
      <c r="G136" s="25"/>
      <c r="H136" s="25"/>
      <c r="I136" s="25"/>
      <c r="J136" s="56"/>
      <c r="K136" s="56"/>
      <c r="L136" s="56"/>
      <c r="M136" s="56"/>
      <c r="N136" s="56"/>
      <c r="O136" s="56"/>
      <c r="P136" s="56"/>
      <c r="Q136" s="56"/>
      <c r="R136" s="56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 t="s">
        <v>186</v>
      </c>
      <c r="AG136" s="84">
        <f t="shared" ref="AG136:AL136" si="37">SUM(AG130:AG134)</f>
        <v>0</v>
      </c>
      <c r="AH136" s="84">
        <f t="shared" si="37"/>
        <v>1</v>
      </c>
      <c r="AI136" s="84">
        <f t="shared" si="37"/>
        <v>1</v>
      </c>
      <c r="AJ136" s="84">
        <f t="shared" si="37"/>
        <v>1</v>
      </c>
      <c r="AK136" s="84">
        <f t="shared" si="37"/>
        <v>3</v>
      </c>
      <c r="AL136" s="84">
        <f t="shared" si="37"/>
        <v>0</v>
      </c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  <c r="BI136" s="62"/>
      <c r="BJ136" s="62"/>
      <c r="BK136" s="62"/>
      <c r="BL136" s="25"/>
      <c r="BM136" s="25"/>
      <c r="BN136" s="25"/>
      <c r="BO136" s="25"/>
      <c r="BP136" s="25"/>
      <c r="BQ136" s="25"/>
      <c r="BR136" s="70"/>
      <c r="BS136" s="69" t="s">
        <v>186</v>
      </c>
      <c r="BT136" s="88">
        <f>SUM(BT130:BT134)</f>
        <v>0</v>
      </c>
      <c r="BU136" s="88">
        <f t="shared" ref="BU136:BY136" si="38">SUM(BU130:BU134)</f>
        <v>1</v>
      </c>
      <c r="BV136" s="88">
        <f t="shared" si="38"/>
        <v>1</v>
      </c>
      <c r="BW136" s="88">
        <f t="shared" si="38"/>
        <v>1</v>
      </c>
      <c r="BX136" s="88">
        <f t="shared" si="38"/>
        <v>3</v>
      </c>
      <c r="BY136" s="88">
        <f t="shared" si="38"/>
        <v>0</v>
      </c>
      <c r="BZ136" s="62"/>
      <c r="CA136" s="60"/>
      <c r="CB136" s="60"/>
      <c r="CC136" s="60"/>
      <c r="CD136" s="60"/>
      <c r="CE136" s="60"/>
      <c r="CF136" s="60"/>
    </row>
    <row r="137" spans="1:84" x14ac:dyDescent="0.25">
      <c r="A137" s="25"/>
      <c r="B137" s="25"/>
      <c r="C137" s="25"/>
      <c r="D137" s="25"/>
      <c r="E137" s="25"/>
      <c r="F137" s="25"/>
      <c r="G137" s="25"/>
      <c r="H137" s="25"/>
      <c r="I137" s="25"/>
      <c r="J137" s="56"/>
      <c r="K137" s="56"/>
      <c r="L137" s="56"/>
      <c r="M137" s="56"/>
      <c r="N137" s="56"/>
      <c r="O137" s="56"/>
      <c r="P137" s="56"/>
      <c r="Q137" s="56"/>
      <c r="R137" s="56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  <c r="BI137" s="62"/>
      <c r="BJ137" s="62"/>
      <c r="BK137" s="62"/>
      <c r="BL137" s="25"/>
      <c r="BM137" s="25"/>
      <c r="BN137" s="25"/>
      <c r="BO137" s="25"/>
      <c r="BP137" s="25"/>
      <c r="BQ137" s="25"/>
      <c r="BR137" s="70"/>
      <c r="BS137" s="69"/>
      <c r="BT137" s="69"/>
      <c r="BU137" s="69"/>
      <c r="BV137" s="69"/>
      <c r="BW137" s="69"/>
      <c r="BX137" s="69"/>
      <c r="BY137" s="69"/>
      <c r="BZ137" s="62"/>
      <c r="CA137" s="60"/>
      <c r="CB137" s="60"/>
      <c r="CC137" s="60"/>
      <c r="CD137" s="60"/>
      <c r="CE137" s="60"/>
      <c r="CF137" s="60"/>
    </row>
    <row r="138" spans="1:84" x14ac:dyDescent="0.25">
      <c r="A138" s="25"/>
      <c r="B138" s="25"/>
      <c r="C138" s="25"/>
      <c r="D138" s="25"/>
      <c r="E138" s="25"/>
      <c r="F138" s="25"/>
      <c r="G138" s="25"/>
      <c r="H138" s="25"/>
      <c r="I138" s="25"/>
      <c r="J138" s="56"/>
      <c r="K138" s="56"/>
      <c r="L138" s="56"/>
      <c r="M138" s="56"/>
      <c r="N138" s="56"/>
      <c r="O138" s="56"/>
      <c r="P138" s="56"/>
      <c r="Q138" s="56"/>
      <c r="R138" s="56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  <c r="BI138" s="62"/>
      <c r="BJ138" s="62"/>
      <c r="BK138" s="62"/>
      <c r="BL138" s="25"/>
      <c r="BM138" s="25"/>
      <c r="BN138" s="25"/>
      <c r="BO138" s="25"/>
      <c r="BP138" s="25"/>
      <c r="BQ138" s="25"/>
      <c r="BR138" s="70"/>
      <c r="BS138" s="69"/>
      <c r="BT138" s="69"/>
      <c r="BU138" s="69"/>
      <c r="BV138" s="69"/>
      <c r="BW138" s="69"/>
      <c r="BX138" s="69"/>
      <c r="BY138" s="69"/>
      <c r="BZ138" s="62"/>
      <c r="CA138" s="60"/>
      <c r="CB138" s="60"/>
      <c r="CC138" s="60"/>
      <c r="CD138" s="60"/>
      <c r="CE138" s="60"/>
      <c r="CF138" s="60"/>
    </row>
    <row r="139" spans="1:84" x14ac:dyDescent="0.25">
      <c r="A139" s="25"/>
      <c r="B139" s="25"/>
      <c r="C139" s="25"/>
      <c r="D139" s="25"/>
      <c r="E139" s="25"/>
      <c r="F139" s="25"/>
      <c r="G139" s="25"/>
      <c r="H139" s="25"/>
      <c r="I139" s="25"/>
      <c r="J139" s="56"/>
      <c r="K139" s="56"/>
      <c r="L139" s="56"/>
      <c r="M139" s="56"/>
      <c r="N139" s="56"/>
      <c r="O139" s="56"/>
      <c r="P139" s="56"/>
      <c r="Q139" s="56"/>
      <c r="R139" s="56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86"/>
      <c r="AG139" s="87"/>
      <c r="AH139" s="87"/>
      <c r="AI139" s="87"/>
      <c r="AJ139" s="87"/>
      <c r="AK139" s="87"/>
      <c r="AL139" s="87"/>
      <c r="AM139" s="87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25"/>
      <c r="BM139" s="25"/>
      <c r="BN139" s="25"/>
      <c r="BO139" s="25"/>
      <c r="BP139" s="25"/>
      <c r="BQ139" s="25"/>
      <c r="BR139" s="70"/>
      <c r="BS139" s="69"/>
      <c r="BT139" s="69"/>
      <c r="BU139" s="69"/>
      <c r="BV139" s="69"/>
      <c r="BW139" s="69"/>
      <c r="BX139" s="69"/>
      <c r="BY139" s="69"/>
      <c r="BZ139" s="62"/>
      <c r="CA139" s="60"/>
      <c r="CB139" s="60"/>
      <c r="CC139" s="60"/>
      <c r="CD139" s="60"/>
      <c r="CE139" s="60"/>
      <c r="CF139" s="60"/>
    </row>
    <row r="140" spans="1:84" x14ac:dyDescent="0.25">
      <c r="A140" s="25"/>
      <c r="B140" s="25"/>
      <c r="C140" s="25"/>
      <c r="D140" s="25"/>
      <c r="E140" s="25"/>
      <c r="F140" s="25"/>
      <c r="G140" s="25"/>
      <c r="H140" s="25"/>
      <c r="I140" s="25"/>
      <c r="J140" s="56"/>
      <c r="K140" s="56"/>
      <c r="L140" s="56"/>
      <c r="M140" s="56"/>
      <c r="N140" s="56"/>
      <c r="O140" s="56"/>
      <c r="P140" s="56"/>
      <c r="Q140" s="56"/>
      <c r="R140" s="56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  <c r="BI140" s="62"/>
      <c r="BJ140" s="62"/>
      <c r="BK140" s="62"/>
      <c r="BL140" s="25"/>
      <c r="BM140" s="25"/>
      <c r="BN140" s="25"/>
      <c r="BO140" s="25"/>
      <c r="BP140" s="25"/>
      <c r="BQ140" s="25"/>
      <c r="BR140" s="70"/>
      <c r="BS140" s="69"/>
      <c r="BT140" s="69"/>
      <c r="BU140" s="69"/>
      <c r="BV140" s="69"/>
      <c r="BW140" s="69"/>
      <c r="BX140" s="69"/>
      <c r="BY140" s="69"/>
      <c r="BZ140" s="62"/>
      <c r="CA140" s="60"/>
      <c r="CB140" s="60"/>
      <c r="CC140" s="60"/>
      <c r="CD140" s="60"/>
      <c r="CE140" s="60"/>
      <c r="CF140" s="60"/>
    </row>
    <row r="141" spans="1:84" ht="26.25" x14ac:dyDescent="0.4">
      <c r="A141" s="25"/>
      <c r="B141" s="25"/>
      <c r="C141" s="25"/>
      <c r="D141" s="25"/>
      <c r="E141" s="25"/>
      <c r="F141" s="25"/>
      <c r="G141" s="25"/>
      <c r="H141" s="25"/>
      <c r="I141" s="25"/>
      <c r="J141" s="56"/>
      <c r="K141" s="56"/>
      <c r="L141" s="56"/>
      <c r="M141" s="56"/>
      <c r="N141" s="56"/>
      <c r="O141" s="56"/>
      <c r="P141" s="56"/>
      <c r="Q141" s="56"/>
      <c r="R141" s="56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102"/>
      <c r="AD141" s="62" t="s">
        <v>226</v>
      </c>
      <c r="AE141" s="62"/>
      <c r="AF141" s="75" t="s">
        <v>154</v>
      </c>
      <c r="AG141" s="76"/>
      <c r="AH141" s="76"/>
      <c r="AI141" s="76"/>
      <c r="AJ141" s="76"/>
      <c r="AK141" s="76"/>
      <c r="AL141" s="101" t="s">
        <v>62</v>
      </c>
      <c r="AM141" s="76"/>
      <c r="AN141" s="97"/>
      <c r="AO141" s="62" t="s">
        <v>74</v>
      </c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  <c r="BI141" s="62"/>
      <c r="BJ141" s="62"/>
      <c r="BK141" s="62"/>
      <c r="BL141" s="25"/>
      <c r="BM141" s="25"/>
      <c r="BN141" s="25"/>
      <c r="BO141" s="25"/>
      <c r="BP141" s="25"/>
      <c r="BQ141" s="25"/>
      <c r="BR141" s="70"/>
      <c r="BS141" s="69"/>
      <c r="BT141" s="69"/>
      <c r="BU141" s="69"/>
      <c r="BV141" s="69"/>
      <c r="BW141" s="69"/>
      <c r="BX141" s="69"/>
      <c r="BY141" s="69"/>
      <c r="BZ141" s="62"/>
      <c r="CA141" s="60"/>
      <c r="CB141" s="60"/>
      <c r="CC141" s="60"/>
      <c r="CD141" s="60"/>
      <c r="CE141" s="60"/>
      <c r="CF141" s="60"/>
    </row>
    <row r="142" spans="1:84" x14ac:dyDescent="0.25">
      <c r="A142" s="25"/>
      <c r="B142" s="25"/>
      <c r="C142" s="25"/>
      <c r="D142" s="25"/>
      <c r="E142" s="25"/>
      <c r="F142" s="25"/>
      <c r="G142" s="25"/>
      <c r="H142" s="25"/>
      <c r="I142" s="25"/>
      <c r="J142" s="56"/>
      <c r="K142" s="56"/>
      <c r="L142" s="56"/>
      <c r="M142" s="56"/>
      <c r="N142" s="56"/>
      <c r="O142" s="56"/>
      <c r="P142" s="56"/>
      <c r="Q142" s="56"/>
      <c r="R142" s="56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73" t="s">
        <v>69</v>
      </c>
      <c r="AD142" s="73" t="s">
        <v>64</v>
      </c>
      <c r="AE142" s="74" t="s">
        <v>63</v>
      </c>
      <c r="AF142" s="78" t="s">
        <v>60</v>
      </c>
      <c r="AG142" s="77" t="s">
        <v>168</v>
      </c>
      <c r="AH142" s="77" t="s">
        <v>169</v>
      </c>
      <c r="AI142" s="77" t="s">
        <v>170</v>
      </c>
      <c r="AJ142" s="77" t="s">
        <v>171</v>
      </c>
      <c r="AK142" s="77" t="s">
        <v>172</v>
      </c>
      <c r="AL142" s="77" t="s">
        <v>173</v>
      </c>
      <c r="AM142" s="77" t="s">
        <v>61</v>
      </c>
      <c r="AN142" s="79" t="s">
        <v>2</v>
      </c>
      <c r="AO142" s="80" t="str">
        <f>$AO$2</f>
        <v>OZ CQC (AA-EQS) [(µg/l]</v>
      </c>
      <c r="AP142" s="98" t="s">
        <v>3</v>
      </c>
      <c r="AQ142" s="98" t="s">
        <v>4</v>
      </c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25"/>
      <c r="BM142" s="25"/>
      <c r="BN142" s="25"/>
      <c r="BO142" s="25"/>
      <c r="BP142" s="25"/>
      <c r="BQ142" s="25"/>
      <c r="BR142" s="70"/>
      <c r="BS142" s="69"/>
      <c r="BT142" s="69"/>
      <c r="BU142" s="69"/>
      <c r="BV142" s="69"/>
      <c r="BW142" s="69"/>
      <c r="BX142" s="69"/>
      <c r="BY142" s="69"/>
      <c r="BZ142" s="62"/>
      <c r="CA142" s="58">
        <v>3</v>
      </c>
      <c r="CB142" s="58">
        <v>3</v>
      </c>
      <c r="CC142" s="58">
        <v>4</v>
      </c>
      <c r="CD142" s="58">
        <v>5</v>
      </c>
      <c r="CE142" s="58">
        <v>6</v>
      </c>
      <c r="CF142" s="58">
        <v>7</v>
      </c>
    </row>
    <row r="143" spans="1:84" x14ac:dyDescent="0.25">
      <c r="A143" s="25"/>
      <c r="B143" s="25"/>
      <c r="C143" s="25"/>
      <c r="D143" s="25"/>
      <c r="E143" s="25"/>
      <c r="F143" s="25"/>
      <c r="G143" s="25"/>
      <c r="H143" s="25"/>
      <c r="I143" s="25"/>
      <c r="J143" s="56"/>
      <c r="K143" s="56"/>
      <c r="L143" s="56"/>
      <c r="M143" s="56"/>
      <c r="N143" s="56"/>
      <c r="O143" s="56"/>
      <c r="P143" s="56"/>
      <c r="Q143" s="56"/>
      <c r="R143" s="56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81" t="str">
        <f>INDEX('Detected Compounds limits'!$B$2:$I$50, MATCH($AF143,'Detected Compounds limits'!$B$2:$B$50, 0), MATCH(AC$4,'Detected Compounds limits'!$B$2:$I$2,0))</f>
        <v xml:space="preserve"> </v>
      </c>
      <c r="AD143" s="81"/>
      <c r="AE143" s="82"/>
      <c r="AF143" s="83" t="s">
        <v>20</v>
      </c>
      <c r="AG143" s="81"/>
      <c r="AH143" s="81">
        <v>1.1999999999999999E-4</v>
      </c>
      <c r="AI143" s="81">
        <v>1.4999999999999999E-4</v>
      </c>
      <c r="AJ143" s="81"/>
      <c r="AK143" s="81"/>
      <c r="AL143" s="81"/>
      <c r="AM143" s="81">
        <v>1.4999999999999999E-4</v>
      </c>
      <c r="AN143" s="81">
        <f>INDEX('Detected Compounds limits'!$B$2:$H$50, MATCH($AF143,'Detected Compounds limits'!$B$2:$B$50, 0), MATCH(AN$4,'Detected Compounds limits'!$B$2:$H$2,0))</f>
        <v>1E-4</v>
      </c>
      <c r="AO143" s="81">
        <f>INDEX('Detected Compounds limits'!$B$2:$H$50, MATCH($AF143,'Detected Compounds limits'!$B$2:$B$50, 0), MATCH(AO$2,'Detected Compounds limits'!$B$2:$H$2,0))</f>
        <v>1E-3</v>
      </c>
      <c r="AP143" s="81">
        <f>INDEX('Detected Compounds limits'!$B$2:$H$50, MATCH($AF143,'Detected Compounds limits'!$B$2:$B$50, 0), MATCH(AP$4,'Detected Compounds limits'!$B$2:$H$2,0))</f>
        <v>0.1</v>
      </c>
      <c r="AQ143" s="81">
        <f>INDEX('Detected Compounds limits'!$B$2:$H$50, MATCH($AF143,'Detected Compounds limits'!$B$2:$B$50, 0), MATCH(AQ$4,'Detected Compounds limits'!$B$2:$H$2,0))</f>
        <v>1E-3</v>
      </c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  <c r="BI143" s="62"/>
      <c r="BJ143" s="62"/>
      <c r="BK143" s="62"/>
      <c r="BL143" s="25"/>
      <c r="BM143" s="25"/>
      <c r="BN143" s="25"/>
      <c r="BO143" s="25"/>
      <c r="BP143" s="25"/>
      <c r="BQ143" s="25"/>
      <c r="BR143" s="70"/>
      <c r="BS143" s="69"/>
      <c r="BT143" s="69"/>
      <c r="BU143" s="69"/>
      <c r="BV143" s="69"/>
      <c r="BW143" s="69"/>
      <c r="BX143" s="69"/>
      <c r="BY143" s="69"/>
      <c r="BZ143" s="62"/>
      <c r="CA143" s="59"/>
      <c r="CB143" s="59"/>
      <c r="CC143" s="59"/>
      <c r="CD143" s="59"/>
      <c r="CE143" s="59"/>
      <c r="CF143" s="59"/>
    </row>
    <row r="144" spans="1:84" x14ac:dyDescent="0.25">
      <c r="A144" s="25"/>
      <c r="B144" s="25"/>
      <c r="C144" s="25"/>
      <c r="D144" s="25"/>
      <c r="E144" s="25"/>
      <c r="F144" s="25"/>
      <c r="G144" s="25"/>
      <c r="H144" s="25"/>
      <c r="I144" s="25"/>
      <c r="J144" s="56"/>
      <c r="K144" s="56"/>
      <c r="L144" s="56"/>
      <c r="M144" s="56"/>
      <c r="N144" s="56"/>
      <c r="O144" s="56"/>
      <c r="P144" s="56"/>
      <c r="Q144" s="56"/>
      <c r="R144" s="56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81" t="str">
        <f>INDEX('Detected Compounds limits'!$B$2:$I$50, MATCH($AF144,'Detected Compounds limits'!$B$2:$B$50, 0), MATCH(AC$4,'Detected Compounds limits'!$B$2:$I$2,0))</f>
        <v xml:space="preserve"> </v>
      </c>
      <c r="AD144" s="81"/>
      <c r="AE144" s="82"/>
      <c r="AF144" s="83" t="s">
        <v>92</v>
      </c>
      <c r="AG144" s="81">
        <v>2.9000000000000001E-2</v>
      </c>
      <c r="AH144" s="81">
        <v>2.9000000000000001E-2</v>
      </c>
      <c r="AI144" s="81"/>
      <c r="AJ144" s="81"/>
      <c r="AK144" s="81"/>
      <c r="AL144" s="81"/>
      <c r="AM144" s="81">
        <v>2.9000000000000001E-2</v>
      </c>
      <c r="AN144" s="81">
        <f>INDEX('Detected Compounds limits'!$B$2:$H$50, MATCH($AF144,'Detected Compounds limits'!$B$2:$B$50, 0), MATCH(AN$4,'Detected Compounds limits'!$B$2:$H$2,0))</f>
        <v>2.9000000000000001E-2</v>
      </c>
      <c r="AO144" s="81">
        <f>INDEX('Detected Compounds limits'!$B$2:$H$50, MATCH($AF144,'Detected Compounds limits'!$B$2:$B$50, 0), MATCH(AO$2,'Detected Compounds limits'!$B$2:$H$2,0))</f>
        <v>0.2</v>
      </c>
      <c r="AP144" s="81">
        <f>INDEX('Detected Compounds limits'!$B$2:$H$50, MATCH($AF144,'Detected Compounds limits'!$B$2:$B$50, 0), MATCH(AP$4,'Detected Compounds limits'!$B$2:$H$2,0))</f>
        <v>0.1</v>
      </c>
      <c r="AQ144" s="81">
        <f>INDEX('Detected Compounds limits'!$B$2:$H$50, MATCH($AF144,'Detected Compounds limits'!$B$2:$B$50, 0), MATCH(AQ$4,'Detected Compounds limits'!$B$2:$H$2,0))</f>
        <v>0.2</v>
      </c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25"/>
      <c r="BM144" s="25"/>
      <c r="BN144" s="25"/>
      <c r="BO144" s="25"/>
      <c r="BP144" s="25"/>
      <c r="BQ144" s="25"/>
      <c r="BR144" s="70"/>
      <c r="BS144" s="69"/>
      <c r="BT144" s="69"/>
      <c r="BU144" s="69"/>
      <c r="BV144" s="69"/>
      <c r="BW144" s="69"/>
      <c r="BX144" s="69"/>
      <c r="BY144" s="69"/>
      <c r="BZ144" s="62"/>
      <c r="CA144" s="58" t="s">
        <v>76</v>
      </c>
      <c r="CB144" s="58" t="s">
        <v>76</v>
      </c>
      <c r="CC144" s="58"/>
      <c r="CD144" s="58"/>
      <c r="CE144" s="58"/>
      <c r="CF144" s="61"/>
    </row>
    <row r="145" spans="1:84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56"/>
      <c r="K145" s="56"/>
      <c r="L145" s="56"/>
      <c r="M145" s="56"/>
      <c r="N145" s="56"/>
      <c r="O145" s="56"/>
      <c r="P145" s="56"/>
      <c r="Q145" s="56"/>
      <c r="R145" s="56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81" t="str">
        <f>INDEX('Detected Compounds limits'!$B$2:$I$50, MATCH($AF145,'Detected Compounds limits'!$B$2:$B$50, 0), MATCH(AC$4,'Detected Compounds limits'!$B$2:$I$2,0))</f>
        <v xml:space="preserve"> </v>
      </c>
      <c r="AD145" s="81" t="s">
        <v>65</v>
      </c>
      <c r="AE145" s="82" t="s">
        <v>65</v>
      </c>
      <c r="AF145" s="83" t="s">
        <v>31</v>
      </c>
      <c r="AG145" s="81"/>
      <c r="AH145" s="81"/>
      <c r="AI145" s="81"/>
      <c r="AJ145" s="81"/>
      <c r="AK145" s="81"/>
      <c r="AL145" s="81">
        <v>0.04</v>
      </c>
      <c r="AM145" s="81">
        <v>0.04</v>
      </c>
      <c r="AN145" s="81">
        <f>INDEX('Detected Compounds limits'!$B$2:$H$50, MATCH($AF145,'Detected Compounds limits'!$B$2:$B$50, 0), MATCH(AN$4,'Detected Compounds limits'!$B$2:$H$2,0))</f>
        <v>0.04</v>
      </c>
      <c r="AO145" s="81">
        <f>INDEX('Detected Compounds limits'!$B$2:$H$50, MATCH($AF145,'Detected Compounds limits'!$B$2:$B$50, 0), MATCH(AO$2,'Detected Compounds limits'!$B$2:$H$2,0))</f>
        <v>88</v>
      </c>
      <c r="AP145" s="81">
        <f>INDEX('Detected Compounds limits'!$B$2:$H$50, MATCH($AF145,'Detected Compounds limits'!$B$2:$B$50, 0), MATCH(AP$4,'Detected Compounds limits'!$B$2:$H$2,0))</f>
        <v>0.1</v>
      </c>
      <c r="AQ145" s="81">
        <f>INDEX('Detected Compounds limits'!$B$2:$H$50, MATCH($AF145,'Detected Compounds limits'!$B$2:$B$50, 0), MATCH(AQ$4,'Detected Compounds limits'!$B$2:$H$2,0))</f>
        <v>88</v>
      </c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25"/>
      <c r="BM145" s="25"/>
      <c r="BN145" s="25"/>
      <c r="BO145" s="25"/>
      <c r="BP145" s="25"/>
      <c r="BQ145" s="25"/>
      <c r="BR145" s="70"/>
      <c r="BS145" s="69"/>
      <c r="BT145" s="69"/>
      <c r="BU145" s="69"/>
      <c r="BV145" s="69"/>
      <c r="BW145" s="69"/>
      <c r="BX145" s="69"/>
      <c r="BY145" s="69"/>
      <c r="BZ145" s="62"/>
      <c r="CA145" s="59"/>
      <c r="CB145" s="59"/>
      <c r="CC145" s="59"/>
      <c r="CD145" s="59"/>
      <c r="CE145" s="59"/>
      <c r="CF145" s="59" t="s">
        <v>76</v>
      </c>
    </row>
    <row r="146" spans="1:84" x14ac:dyDescent="0.25">
      <c r="A146" s="25"/>
      <c r="B146" s="25"/>
      <c r="C146" s="25"/>
      <c r="D146" s="25"/>
      <c r="E146" s="25"/>
      <c r="F146" s="25"/>
      <c r="G146" s="25"/>
      <c r="H146" s="25"/>
      <c r="I146" s="25"/>
      <c r="J146" s="56"/>
      <c r="K146" s="56"/>
      <c r="L146" s="56"/>
      <c r="M146" s="56"/>
      <c r="N146" s="56"/>
      <c r="O146" s="56"/>
      <c r="P146" s="56"/>
      <c r="Q146" s="56"/>
      <c r="R146" s="56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81" t="str">
        <f>INDEX('Detected Compounds limits'!$B$2:$I$50, MATCH($AF146,'Detected Compounds limits'!$B$2:$B$50, 0), MATCH(AC$4,'Detected Compounds limits'!$B$2:$I$2,0))</f>
        <v xml:space="preserve"> </v>
      </c>
      <c r="AD146" s="81"/>
      <c r="AE146" s="82"/>
      <c r="AF146" s="83" t="s">
        <v>97</v>
      </c>
      <c r="AG146" s="81">
        <v>0.02</v>
      </c>
      <c r="AH146" s="81">
        <v>0.02</v>
      </c>
      <c r="AI146" s="81">
        <v>0.02</v>
      </c>
      <c r="AJ146" s="81">
        <v>0.17</v>
      </c>
      <c r="AK146" s="81">
        <v>0.124</v>
      </c>
      <c r="AL146" s="81">
        <v>8.5999999999999993E-2</v>
      </c>
      <c r="AM146" s="81">
        <v>0.17</v>
      </c>
      <c r="AN146" s="81">
        <f>INDEX('Detected Compounds limits'!$B$2:$H$50, MATCH($AF146,'Detected Compounds limits'!$B$2:$B$50, 0), MATCH(AN$4,'Detected Compounds limits'!$B$2:$H$2,0))</f>
        <v>0.02</v>
      </c>
      <c r="AO146" s="81">
        <f>INDEX('Detected Compounds limits'!$B$2:$H$50, MATCH($AF146,'Detected Compounds limits'!$B$2:$B$50, 0), MATCH(AO$2,'Detected Compounds limits'!$B$2:$H$2,0))</f>
        <v>0.1</v>
      </c>
      <c r="AP146" s="81">
        <f>INDEX('Detected Compounds limits'!$B$2:$H$50, MATCH($AF146,'Detected Compounds limits'!$B$2:$B$50, 0), MATCH(AP$4,'Detected Compounds limits'!$B$2:$H$2,0))</f>
        <v>0.1</v>
      </c>
      <c r="AQ146" s="81">
        <f>INDEX('Detected Compounds limits'!$B$2:$H$50, MATCH($AF146,'Detected Compounds limits'!$B$2:$B$50, 0), MATCH(AQ$4,'Detected Compounds limits'!$B$2:$H$2,0))</f>
        <v>0.1</v>
      </c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25"/>
      <c r="BM146" s="25"/>
      <c r="BN146" s="25"/>
      <c r="BO146" s="25"/>
      <c r="BP146" s="25"/>
      <c r="BQ146" s="25"/>
      <c r="BR146" s="70"/>
      <c r="BS146" s="69"/>
      <c r="BT146" s="69"/>
      <c r="BU146" s="69"/>
      <c r="BV146" s="69"/>
      <c r="BW146" s="69"/>
      <c r="BX146" s="69"/>
      <c r="BY146" s="69"/>
      <c r="BZ146" s="62"/>
      <c r="CA146" s="58" t="s">
        <v>76</v>
      </c>
      <c r="CB146" s="58" t="s">
        <v>76</v>
      </c>
      <c r="CC146" s="58" t="s">
        <v>76</v>
      </c>
      <c r="CD146" s="58"/>
      <c r="CE146" s="58"/>
      <c r="CF146" s="61"/>
    </row>
    <row r="147" spans="1:84" x14ac:dyDescent="0.25">
      <c r="A147" s="25"/>
      <c r="B147" s="25"/>
      <c r="C147" s="25"/>
      <c r="D147" s="25"/>
      <c r="E147" s="25"/>
      <c r="F147" s="25"/>
      <c r="G147" s="25"/>
      <c r="H147" s="25"/>
      <c r="I147" s="25"/>
      <c r="J147" s="56"/>
      <c r="K147" s="56"/>
      <c r="L147" s="56"/>
      <c r="M147" s="56"/>
      <c r="N147" s="56"/>
      <c r="O147" s="56"/>
      <c r="P147" s="56"/>
      <c r="Q147" s="56"/>
      <c r="R147" s="56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81" t="str">
        <f>INDEX('Detected Compounds limits'!$B$2:$I$50, MATCH($AF147,'Detected Compounds limits'!$B$2:$B$50, 0), MATCH(AC$4,'Detected Compounds limits'!$B$2:$I$2,0))</f>
        <v xml:space="preserve"> </v>
      </c>
      <c r="AD147" s="81"/>
      <c r="AE147" s="82"/>
      <c r="AF147" s="83" t="s">
        <v>49</v>
      </c>
      <c r="AG147" s="81"/>
      <c r="AH147" s="81"/>
      <c r="AI147" s="81"/>
      <c r="AJ147" s="81">
        <v>0.04</v>
      </c>
      <c r="AK147" s="81"/>
      <c r="AL147" s="81"/>
      <c r="AM147" s="81">
        <v>0.04</v>
      </c>
      <c r="AN147" s="81">
        <f>INDEX('Detected Compounds limits'!$B$2:$H$50, MATCH($AF147,'Detected Compounds limits'!$B$2:$B$50, 0), MATCH(AN$4,'Detected Compounds limits'!$B$2:$H$2,0))</f>
        <v>0.04</v>
      </c>
      <c r="AO147" s="81">
        <f>INDEX('Detected Compounds limits'!$B$2:$H$50, MATCH($AF147,'Detected Compounds limits'!$B$2:$B$50, 0), MATCH(AO$2,'Detected Compounds limits'!$B$2:$H$2,0))</f>
        <v>0.1</v>
      </c>
      <c r="AP147" s="81">
        <f>INDEX('Detected Compounds limits'!$B$2:$H$50, MATCH($AF147,'Detected Compounds limits'!$B$2:$B$50, 0), MATCH(AP$4,'Detected Compounds limits'!$B$2:$H$2,0))</f>
        <v>0.1</v>
      </c>
      <c r="AQ147" s="81">
        <f>INDEX('Detected Compounds limits'!$B$2:$H$50, MATCH($AF147,'Detected Compounds limits'!$B$2:$B$50, 0), MATCH(AQ$4,'Detected Compounds limits'!$B$2:$H$2,0))</f>
        <v>0.1</v>
      </c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  <c r="BI147" s="62"/>
      <c r="BJ147" s="62"/>
      <c r="BK147" s="62"/>
      <c r="BL147" s="25"/>
      <c r="BM147" s="25"/>
      <c r="BN147" s="25"/>
      <c r="BO147" s="25"/>
      <c r="BP147" s="25"/>
      <c r="BQ147" s="25"/>
      <c r="BR147" s="70"/>
      <c r="BS147" s="69"/>
      <c r="BT147" s="69"/>
      <c r="BU147" s="69"/>
      <c r="BV147" s="69"/>
      <c r="BW147" s="69"/>
      <c r="BX147" s="69"/>
      <c r="BY147" s="69"/>
      <c r="BZ147" s="62"/>
      <c r="CA147" s="59"/>
      <c r="CB147" s="59"/>
      <c r="CC147" s="59"/>
      <c r="CD147" s="59" t="s">
        <v>76</v>
      </c>
      <c r="CE147" s="59"/>
      <c r="CF147" s="59"/>
    </row>
    <row r="148" spans="1:84" x14ac:dyDescent="0.25">
      <c r="A148" s="25"/>
      <c r="B148" s="25"/>
      <c r="C148" s="25"/>
      <c r="D148" s="25"/>
      <c r="E148" s="25"/>
      <c r="F148" s="25"/>
      <c r="G148" s="25"/>
      <c r="H148" s="25"/>
      <c r="I148" s="25"/>
      <c r="J148" s="56"/>
      <c r="K148" s="56"/>
      <c r="L148" s="56"/>
      <c r="M148" s="56"/>
      <c r="N148" s="56"/>
      <c r="O148" s="56"/>
      <c r="P148" s="56"/>
      <c r="Q148" s="56"/>
      <c r="R148" s="56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81" t="str">
        <f>INDEX('Detected Compounds limits'!$B$2:$I$50, MATCH($AF148,'Detected Compounds limits'!$B$2:$B$50, 0), MATCH(AC$4,'Detected Compounds limits'!$B$2:$I$2,0))</f>
        <v xml:space="preserve"> </v>
      </c>
      <c r="AD148" s="81"/>
      <c r="AE148" s="82"/>
      <c r="AF148" s="83" t="s">
        <v>51</v>
      </c>
      <c r="AG148" s="81"/>
      <c r="AH148" s="81"/>
      <c r="AI148" s="81">
        <v>2.0000000000000002E-5</v>
      </c>
      <c r="AJ148" s="81"/>
      <c r="AK148" s="81"/>
      <c r="AL148" s="81"/>
      <c r="AM148" s="81">
        <v>2.0000000000000002E-5</v>
      </c>
      <c r="AN148" s="81">
        <f>INDEX('Detected Compounds limits'!$B$2:$H$50, MATCH($AF148,'Detected Compounds limits'!$B$2:$B$50, 0), MATCH(AN$4,'Detected Compounds limits'!$B$2:$H$2,0))</f>
        <v>2.0000000000000002E-5</v>
      </c>
      <c r="AO148" s="81">
        <f>INDEX('Detected Compounds limits'!$B$2:$H$50, MATCH($AF148,'Detected Compounds limits'!$B$2:$B$50, 0), MATCH(AO$2,'Detected Compounds limits'!$B$2:$H$2,0))</f>
        <v>1.5999999999999999E-5</v>
      </c>
      <c r="AP148" s="81">
        <f>INDEX('Detected Compounds limits'!$B$2:$H$50, MATCH($AF148,'Detected Compounds limits'!$B$2:$B$50, 0), MATCH(AP$4,'Detected Compounds limits'!$B$2:$H$2,0))</f>
        <v>0.1</v>
      </c>
      <c r="AQ148" s="81">
        <f>INDEX('Detected Compounds limits'!$B$2:$H$50, MATCH($AF148,'Detected Compounds limits'!$B$2:$B$50, 0), MATCH(AQ$4,'Detected Compounds limits'!$B$2:$H$2,0))</f>
        <v>1.5999999999999999E-5</v>
      </c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25"/>
      <c r="BM148" s="25"/>
      <c r="BN148" s="25"/>
      <c r="BO148" s="25"/>
      <c r="BP148" s="25"/>
      <c r="BQ148" s="25"/>
      <c r="BR148" s="70"/>
      <c r="BS148" s="69"/>
      <c r="BT148" s="69"/>
      <c r="BU148" s="69"/>
      <c r="BV148" s="69"/>
      <c r="BW148" s="69"/>
      <c r="BX148" s="69"/>
      <c r="BY148" s="69"/>
      <c r="BZ148" s="62"/>
      <c r="CA148" s="58"/>
      <c r="CB148" s="58"/>
      <c r="CC148" s="58" t="s">
        <v>76</v>
      </c>
      <c r="CD148" s="58"/>
      <c r="CE148" s="58"/>
      <c r="CF148" s="58"/>
    </row>
    <row r="149" spans="1:84" x14ac:dyDescent="0.25">
      <c r="A149" s="25"/>
      <c r="B149" s="25"/>
      <c r="C149" s="25"/>
      <c r="D149" s="25"/>
      <c r="E149" s="25"/>
      <c r="F149" s="25"/>
      <c r="G149" s="25"/>
      <c r="H149" s="25"/>
      <c r="I149" s="25"/>
      <c r="J149" s="56"/>
      <c r="K149" s="56"/>
      <c r="L149" s="56"/>
      <c r="M149" s="56"/>
      <c r="N149" s="56"/>
      <c r="O149" s="56"/>
      <c r="P149" s="56"/>
      <c r="Q149" s="56"/>
      <c r="R149" s="56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25"/>
      <c r="BM149" s="25"/>
      <c r="BN149" s="25"/>
      <c r="BO149" s="25"/>
      <c r="BP149" s="25"/>
      <c r="BQ149" s="25"/>
      <c r="BR149" s="70"/>
      <c r="BS149" s="69"/>
      <c r="BT149" s="69"/>
      <c r="BU149" s="69"/>
      <c r="BV149" s="69"/>
      <c r="BW149" s="69"/>
      <c r="BX149" s="69"/>
      <c r="BY149" s="69"/>
      <c r="BZ149" s="62"/>
      <c r="CA149" s="60"/>
      <c r="CB149" s="60"/>
      <c r="CC149" s="60"/>
      <c r="CD149" s="60"/>
      <c r="CE149" s="60"/>
      <c r="CF149" s="60"/>
    </row>
    <row r="150" spans="1:84" x14ac:dyDescent="0.25">
      <c r="A150" s="25"/>
      <c r="B150" s="25"/>
      <c r="C150" s="25"/>
      <c r="D150" s="25"/>
      <c r="E150" s="25"/>
      <c r="F150" s="25"/>
      <c r="G150" s="25"/>
      <c r="H150" s="25"/>
      <c r="I150" s="25"/>
      <c r="J150" s="56"/>
      <c r="K150" s="56"/>
      <c r="L150" s="56"/>
      <c r="M150" s="56"/>
      <c r="N150" s="56"/>
      <c r="O150" s="56"/>
      <c r="P150" s="56"/>
      <c r="Q150" s="56"/>
      <c r="R150" s="56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25"/>
      <c r="BM150" s="25"/>
      <c r="BN150" s="25"/>
      <c r="BO150" s="25"/>
      <c r="BP150" s="25"/>
      <c r="BQ150" s="25"/>
      <c r="BR150" s="70"/>
      <c r="BS150" s="69"/>
      <c r="BT150" s="69"/>
      <c r="BU150" s="69"/>
      <c r="BV150" s="69"/>
      <c r="BW150" s="69"/>
      <c r="BX150" s="69"/>
      <c r="BY150" s="69"/>
      <c r="BZ150" s="62"/>
      <c r="CA150" s="60"/>
      <c r="CB150" s="60"/>
      <c r="CC150" s="60"/>
      <c r="CD150" s="60"/>
      <c r="CE150" s="60"/>
      <c r="CF150" s="60"/>
    </row>
    <row r="151" spans="1:84" x14ac:dyDescent="0.25">
      <c r="A151" s="25"/>
      <c r="B151" s="25"/>
      <c r="C151" s="25"/>
      <c r="D151" s="25"/>
      <c r="E151" s="25"/>
      <c r="F151" s="25"/>
      <c r="G151" s="25"/>
      <c r="H151" s="25"/>
      <c r="I151" s="25"/>
      <c r="J151" s="56"/>
      <c r="K151" s="56"/>
      <c r="L151" s="56"/>
      <c r="M151" s="56"/>
      <c r="N151" s="56"/>
      <c r="O151" s="56"/>
      <c r="P151" s="56"/>
      <c r="Q151" s="56"/>
      <c r="R151" s="56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 t="str">
        <f>AF141</f>
        <v>Steinbruch Arlesheim</v>
      </c>
      <c r="AG151" s="99" t="str">
        <f t="shared" ref="AG151:AL151" si="39">AG142</f>
        <v>04/03/2020</v>
      </c>
      <c r="AH151" s="99" t="str">
        <f t="shared" si="39"/>
        <v>31/03/2020</v>
      </c>
      <c r="AI151" s="99" t="str">
        <f t="shared" si="39"/>
        <v>29/04/2020</v>
      </c>
      <c r="AJ151" s="99" t="str">
        <f t="shared" si="39"/>
        <v>25/05/2020</v>
      </c>
      <c r="AK151" s="99" t="str">
        <f t="shared" si="39"/>
        <v>23/06/2020</v>
      </c>
      <c r="AL151" s="99" t="str">
        <f t="shared" si="39"/>
        <v>21/07/2020</v>
      </c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25"/>
      <c r="BM151" s="25"/>
      <c r="BN151" s="25"/>
      <c r="BO151" s="25"/>
      <c r="BP151" s="25"/>
      <c r="BQ151" s="25"/>
      <c r="BR151" s="70"/>
      <c r="BS151" s="91" t="s">
        <v>206</v>
      </c>
      <c r="BT151" s="89" t="s">
        <v>168</v>
      </c>
      <c r="BU151" s="89" t="s">
        <v>169</v>
      </c>
      <c r="BV151" s="89" t="s">
        <v>170</v>
      </c>
      <c r="BW151" s="89" t="s">
        <v>171</v>
      </c>
      <c r="BX151" s="89" t="s">
        <v>172</v>
      </c>
      <c r="BY151" s="89" t="s">
        <v>173</v>
      </c>
      <c r="BZ151" s="62"/>
      <c r="CA151" s="60"/>
      <c r="CB151" s="60"/>
      <c r="CC151" s="60"/>
      <c r="CD151" s="60"/>
      <c r="CE151" s="60"/>
      <c r="CF151" s="60"/>
    </row>
    <row r="152" spans="1:84" x14ac:dyDescent="0.25">
      <c r="A152" s="25"/>
      <c r="B152" s="25"/>
      <c r="C152" s="25"/>
      <c r="D152" s="25"/>
      <c r="E152" s="25"/>
      <c r="F152" s="25"/>
      <c r="G152" s="25"/>
      <c r="H152" s="25"/>
      <c r="I152" s="25"/>
      <c r="J152" s="56"/>
      <c r="K152" s="56"/>
      <c r="L152" s="56"/>
      <c r="M152" s="56"/>
      <c r="N152" s="56"/>
      <c r="O152" s="56"/>
      <c r="P152" s="56"/>
      <c r="Q152" s="56"/>
      <c r="R152" s="56"/>
      <c r="S152" s="62" t="s">
        <v>85</v>
      </c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50" t="s">
        <v>78</v>
      </c>
      <c r="AG152" s="81">
        <f t="shared" ref="AG152:AL152" si="40">SUMPRODUCT(($AC143:$AC148&lt;&gt;"x")*($AE143:$AE148&lt;&gt;"x")*(CA143:CA148="&lt;")*(AG143:AG148&gt;$AO143:$AO148))</f>
        <v>0</v>
      </c>
      <c r="AH152" s="81">
        <f t="shared" si="40"/>
        <v>0</v>
      </c>
      <c r="AI152" s="81">
        <f t="shared" si="40"/>
        <v>1</v>
      </c>
      <c r="AJ152" s="81">
        <f t="shared" si="40"/>
        <v>0</v>
      </c>
      <c r="AK152" s="81">
        <f t="shared" si="40"/>
        <v>0</v>
      </c>
      <c r="AL152" s="81">
        <f t="shared" si="40"/>
        <v>0</v>
      </c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25"/>
      <c r="BM152" s="25"/>
      <c r="BN152" s="25"/>
      <c r="BO152" s="25"/>
      <c r="BP152" s="25"/>
      <c r="BQ152" s="25"/>
      <c r="BR152" s="70"/>
      <c r="BS152" s="92" t="s">
        <v>78</v>
      </c>
      <c r="BT152" s="90">
        <v>0</v>
      </c>
      <c r="BU152" s="90">
        <v>0</v>
      </c>
      <c r="BV152" s="90">
        <v>0</v>
      </c>
      <c r="BW152" s="90">
        <v>0</v>
      </c>
      <c r="BX152" s="90">
        <v>0</v>
      </c>
      <c r="BY152" s="90">
        <v>0</v>
      </c>
      <c r="BZ152" s="62"/>
      <c r="CA152" s="60"/>
      <c r="CB152" s="60"/>
      <c r="CC152" s="60"/>
      <c r="CD152" s="60"/>
      <c r="CE152" s="60"/>
      <c r="CF152" s="60"/>
    </row>
    <row r="153" spans="1:84" x14ac:dyDescent="0.25">
      <c r="A153" s="25"/>
      <c r="B153" s="25"/>
      <c r="C153" s="25"/>
      <c r="D153" s="25"/>
      <c r="E153" s="25"/>
      <c r="F153" s="25"/>
      <c r="G153" s="25"/>
      <c r="H153" s="25"/>
      <c r="I153" s="25"/>
      <c r="J153" s="56"/>
      <c r="K153" s="56"/>
      <c r="L153" s="56"/>
      <c r="M153" s="56"/>
      <c r="N153" s="56"/>
      <c r="O153" s="56"/>
      <c r="P153" s="56"/>
      <c r="Q153" s="56"/>
      <c r="R153" s="56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51" t="s">
        <v>72</v>
      </c>
      <c r="AG153" s="81">
        <f t="shared" ref="AG153:AL153" si="41">SUMPRODUCT(($AC143:$AC148&lt;&gt;"x")*($AE143:$AE148&lt;&gt;"x")*(CA143:CA148&lt;&gt;"&lt;")*(AG143:AG148&gt;$AO143:$AO148))</f>
        <v>0</v>
      </c>
      <c r="AH153" s="81">
        <f t="shared" si="41"/>
        <v>0</v>
      </c>
      <c r="AI153" s="81">
        <f t="shared" si="41"/>
        <v>0</v>
      </c>
      <c r="AJ153" s="81">
        <f t="shared" si="41"/>
        <v>1</v>
      </c>
      <c r="AK153" s="81">
        <f t="shared" si="41"/>
        <v>1</v>
      </c>
      <c r="AL153" s="81">
        <f t="shared" si="41"/>
        <v>0</v>
      </c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25"/>
      <c r="BM153" s="25"/>
      <c r="BN153" s="25"/>
      <c r="BO153" s="25"/>
      <c r="BP153" s="25"/>
      <c r="BQ153" s="25"/>
      <c r="BR153" s="70"/>
      <c r="BS153" s="93" t="s">
        <v>72</v>
      </c>
      <c r="BT153" s="90">
        <v>0</v>
      </c>
      <c r="BU153" s="90">
        <v>0</v>
      </c>
      <c r="BV153" s="90">
        <v>0</v>
      </c>
      <c r="BW153" s="90">
        <v>1</v>
      </c>
      <c r="BX153" s="90">
        <v>1</v>
      </c>
      <c r="BY153" s="90">
        <v>0</v>
      </c>
      <c r="BZ153" s="62"/>
      <c r="CA153" s="60"/>
      <c r="CB153" s="60"/>
      <c r="CC153" s="60"/>
      <c r="CD153" s="60"/>
      <c r="CE153" s="60"/>
      <c r="CF153" s="60"/>
    </row>
    <row r="154" spans="1:84" x14ac:dyDescent="0.25">
      <c r="A154" s="25"/>
      <c r="B154" s="25"/>
      <c r="C154" s="25"/>
      <c r="D154" s="25"/>
      <c r="E154" s="25"/>
      <c r="F154" s="25"/>
      <c r="G154" s="25"/>
      <c r="H154" s="25"/>
      <c r="I154" s="25"/>
      <c r="J154" s="56"/>
      <c r="K154" s="56"/>
      <c r="L154" s="56"/>
      <c r="M154" s="56"/>
      <c r="N154" s="56"/>
      <c r="O154" s="56"/>
      <c r="P154" s="56"/>
      <c r="Q154" s="56"/>
      <c r="R154" s="56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28" t="s">
        <v>77</v>
      </c>
      <c r="AG154" s="81">
        <f t="shared" ref="AG154:AL154" si="42">SUMPRODUCT((AG143:AG148&gt;=$AN143:$AN148)*($AC143:$AC148&lt;&gt;"x")*($AE143:$AE148&lt;&gt;"x")*(CA143:CA148&lt;&gt;"&lt;")*(AG143:AG148&lt;=$AO143:$AO148))</f>
        <v>0</v>
      </c>
      <c r="AH154" s="81">
        <f t="shared" si="42"/>
        <v>1</v>
      </c>
      <c r="AI154" s="81">
        <f t="shared" si="42"/>
        <v>1</v>
      </c>
      <c r="AJ154" s="81">
        <f t="shared" si="42"/>
        <v>0</v>
      </c>
      <c r="AK154" s="81">
        <f t="shared" si="42"/>
        <v>0</v>
      </c>
      <c r="AL154" s="81">
        <f t="shared" si="42"/>
        <v>1</v>
      </c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25"/>
      <c r="BM154" s="25"/>
      <c r="BN154" s="25"/>
      <c r="BO154" s="25"/>
      <c r="BP154" s="25"/>
      <c r="BQ154" s="25"/>
      <c r="BR154" s="70"/>
      <c r="BS154" s="94" t="s">
        <v>77</v>
      </c>
      <c r="BT154" s="90">
        <v>0</v>
      </c>
      <c r="BU154" s="90">
        <v>1</v>
      </c>
      <c r="BV154" s="90">
        <v>1</v>
      </c>
      <c r="BW154" s="90">
        <v>0</v>
      </c>
      <c r="BX154" s="90">
        <v>0</v>
      </c>
      <c r="BY154" s="90">
        <v>1</v>
      </c>
      <c r="BZ154" s="62"/>
      <c r="CA154" s="60"/>
      <c r="CB154" s="60"/>
      <c r="CC154" s="60"/>
      <c r="CD154" s="60"/>
      <c r="CE154" s="60"/>
      <c r="CF154" s="60"/>
    </row>
    <row r="155" spans="1:84" x14ac:dyDescent="0.25">
      <c r="A155" s="25"/>
      <c r="B155" s="25"/>
      <c r="C155" s="25"/>
      <c r="D155" s="25"/>
      <c r="E155" s="25"/>
      <c r="F155" s="25"/>
      <c r="G155" s="25"/>
      <c r="H155" s="25"/>
      <c r="I155" s="25"/>
      <c r="J155" s="56"/>
      <c r="K155" s="56"/>
      <c r="L155" s="56"/>
      <c r="M155" s="56"/>
      <c r="N155" s="56"/>
      <c r="O155" s="56"/>
      <c r="P155" s="56"/>
      <c r="Q155" s="56"/>
      <c r="R155" s="56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25" t="s">
        <v>73</v>
      </c>
      <c r="AG155" s="100">
        <f t="shared" ref="AG155:AL155" si="43">SUMPRODUCT(($AC143:$AC148&lt;&gt;"x")*($AE143:$AE148&lt;&gt;"x")*(AG143:AG148&gt;0)*(CA143:CA148="&lt;")*(AG143:AG148&lt;=$AO143:$AO148))</f>
        <v>2</v>
      </c>
      <c r="AH155" s="100">
        <f t="shared" si="43"/>
        <v>2</v>
      </c>
      <c r="AI155" s="100">
        <f t="shared" si="43"/>
        <v>1</v>
      </c>
      <c r="AJ155" s="100">
        <f t="shared" si="43"/>
        <v>1</v>
      </c>
      <c r="AK155" s="100">
        <f t="shared" si="43"/>
        <v>0</v>
      </c>
      <c r="AL155" s="100">
        <f t="shared" si="43"/>
        <v>0</v>
      </c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25"/>
      <c r="BM155" s="25"/>
      <c r="BN155" s="25"/>
      <c r="BO155" s="25"/>
      <c r="BP155" s="25"/>
      <c r="BQ155" s="25"/>
      <c r="BR155" s="70"/>
      <c r="BS155" s="95" t="s">
        <v>73</v>
      </c>
      <c r="BT155" s="90">
        <v>2</v>
      </c>
      <c r="BU155" s="90">
        <v>2</v>
      </c>
      <c r="BV155" s="90">
        <v>2</v>
      </c>
      <c r="BW155" s="90">
        <v>1</v>
      </c>
      <c r="BX155" s="90">
        <v>0</v>
      </c>
      <c r="BY155" s="90">
        <v>0</v>
      </c>
      <c r="BZ155" s="62"/>
      <c r="CA155" s="60"/>
      <c r="CB155" s="60"/>
      <c r="CC155" s="60"/>
      <c r="CD155" s="60"/>
      <c r="CE155" s="60"/>
      <c r="CF155" s="60"/>
    </row>
    <row r="156" spans="1:84" x14ac:dyDescent="0.25">
      <c r="A156" s="25"/>
      <c r="B156" s="25"/>
      <c r="C156" s="25"/>
      <c r="D156" s="25"/>
      <c r="E156" s="25"/>
      <c r="F156" s="25"/>
      <c r="G156" s="25"/>
      <c r="H156" s="25"/>
      <c r="I156" s="25"/>
      <c r="J156" s="56"/>
      <c r="K156" s="56"/>
      <c r="L156" s="56"/>
      <c r="M156" s="56"/>
      <c r="N156" s="56"/>
      <c r="O156" s="56"/>
      <c r="P156" s="56"/>
      <c r="Q156" s="56"/>
      <c r="R156" s="56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26" t="s">
        <v>69</v>
      </c>
      <c r="AG156" s="81">
        <f t="shared" ref="AG156:AL156" si="44">SUMPRODUCT(($AC143:$AC148="x")*(AG143:AG148&gt;0))</f>
        <v>0</v>
      </c>
      <c r="AH156" s="81">
        <f t="shared" si="44"/>
        <v>0</v>
      </c>
      <c r="AI156" s="81">
        <f t="shared" si="44"/>
        <v>0</v>
      </c>
      <c r="AJ156" s="81">
        <f t="shared" si="44"/>
        <v>0</v>
      </c>
      <c r="AK156" s="81">
        <f t="shared" si="44"/>
        <v>0</v>
      </c>
      <c r="AL156" s="81">
        <f t="shared" si="44"/>
        <v>0</v>
      </c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25"/>
      <c r="BM156" s="25"/>
      <c r="BN156" s="25"/>
      <c r="BO156" s="25"/>
      <c r="BP156" s="25"/>
      <c r="BQ156" s="25"/>
      <c r="BR156" s="70"/>
      <c r="BS156" s="96" t="s">
        <v>69</v>
      </c>
      <c r="BT156" s="90">
        <v>0</v>
      </c>
      <c r="BU156" s="90">
        <v>0</v>
      </c>
      <c r="BV156" s="90">
        <v>0</v>
      </c>
      <c r="BW156" s="90">
        <v>0</v>
      </c>
      <c r="BX156" s="90">
        <v>0</v>
      </c>
      <c r="BY156" s="90">
        <v>0</v>
      </c>
      <c r="BZ156" s="62"/>
      <c r="CA156" s="60"/>
      <c r="CB156" s="60"/>
      <c r="CC156" s="60"/>
      <c r="CD156" s="60"/>
      <c r="CE156" s="60"/>
      <c r="CF156" s="60"/>
    </row>
    <row r="157" spans="1:84" x14ac:dyDescent="0.25">
      <c r="A157" s="25"/>
      <c r="B157" s="25"/>
      <c r="C157" s="25"/>
      <c r="D157" s="25"/>
      <c r="E157" s="25"/>
      <c r="F157" s="25"/>
      <c r="G157" s="25"/>
      <c r="H157" s="25"/>
      <c r="I157" s="25"/>
      <c r="J157" s="56"/>
      <c r="K157" s="56"/>
      <c r="L157" s="56"/>
      <c r="M157" s="56"/>
      <c r="N157" s="56"/>
      <c r="O157" s="56"/>
      <c r="P157" s="56"/>
      <c r="Q157" s="56"/>
      <c r="R157" s="56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27" t="s">
        <v>185</v>
      </c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25"/>
      <c r="BM157" s="25"/>
      <c r="BN157" s="25"/>
      <c r="BO157" s="25"/>
      <c r="BP157" s="25"/>
      <c r="BQ157" s="25"/>
      <c r="BR157" s="70"/>
      <c r="BS157" s="69"/>
      <c r="BT157" s="69"/>
      <c r="BU157" s="69"/>
      <c r="BV157" s="69"/>
      <c r="BW157" s="69"/>
      <c r="BX157" s="69"/>
      <c r="BY157" s="69"/>
      <c r="BZ157" s="62"/>
      <c r="CA157" s="57"/>
      <c r="CB157" s="57"/>
      <c r="CC157" s="57"/>
      <c r="CD157" s="57"/>
      <c r="CE157" s="57"/>
      <c r="CF157" s="57"/>
    </row>
    <row r="158" spans="1:84" x14ac:dyDescent="0.25">
      <c r="A158" s="25"/>
      <c r="B158" s="25"/>
      <c r="C158" s="25"/>
      <c r="D158" s="25"/>
      <c r="E158" s="25"/>
      <c r="F158" s="25"/>
      <c r="G158" s="25"/>
      <c r="H158" s="25"/>
      <c r="I158" s="25"/>
      <c r="J158" s="56"/>
      <c r="K158" s="56"/>
      <c r="L158" s="56"/>
      <c r="M158" s="56"/>
      <c r="N158" s="56"/>
      <c r="O158" s="56"/>
      <c r="P158" s="56"/>
      <c r="Q158" s="56"/>
      <c r="R158" s="56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 t="s">
        <v>186</v>
      </c>
      <c r="AG158" s="84">
        <f t="shared" ref="AG158:AL158" si="45">SUM(AG152:AG156)</f>
        <v>2</v>
      </c>
      <c r="AH158" s="84">
        <f t="shared" si="45"/>
        <v>3</v>
      </c>
      <c r="AI158" s="84">
        <f t="shared" si="45"/>
        <v>3</v>
      </c>
      <c r="AJ158" s="84">
        <f t="shared" si="45"/>
        <v>2</v>
      </c>
      <c r="AK158" s="84">
        <f t="shared" si="45"/>
        <v>1</v>
      </c>
      <c r="AL158" s="84">
        <f t="shared" si="45"/>
        <v>1</v>
      </c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25"/>
      <c r="BM158" s="25"/>
      <c r="BN158" s="25"/>
      <c r="BO158" s="25"/>
      <c r="BP158" s="25"/>
      <c r="BQ158" s="25"/>
      <c r="BR158" s="70"/>
      <c r="BS158" s="69" t="s">
        <v>186</v>
      </c>
      <c r="BT158" s="88">
        <f>SUM(BT152:BT156)</f>
        <v>2</v>
      </c>
      <c r="BU158" s="88">
        <f t="shared" ref="BU158:BY158" si="46">SUM(BU152:BU156)</f>
        <v>3</v>
      </c>
      <c r="BV158" s="88">
        <f t="shared" si="46"/>
        <v>3</v>
      </c>
      <c r="BW158" s="88">
        <f t="shared" si="46"/>
        <v>2</v>
      </c>
      <c r="BX158" s="88">
        <f t="shared" si="46"/>
        <v>1</v>
      </c>
      <c r="BY158" s="88">
        <f t="shared" si="46"/>
        <v>1</v>
      </c>
      <c r="BZ158" s="62"/>
      <c r="CA158" s="57"/>
      <c r="CB158" s="57"/>
      <c r="CC158" s="57"/>
      <c r="CD158" s="57"/>
      <c r="CE158" s="57"/>
      <c r="CF158" s="57"/>
    </row>
    <row r="159" spans="1:84" x14ac:dyDescent="0.25">
      <c r="A159" s="25"/>
      <c r="B159" s="25"/>
      <c r="C159" s="25"/>
      <c r="D159" s="25"/>
      <c r="E159" s="25"/>
      <c r="F159" s="25"/>
      <c r="G159" s="25"/>
      <c r="H159" s="25"/>
      <c r="I159" s="25"/>
      <c r="J159" s="56"/>
      <c r="K159" s="56"/>
      <c r="L159" s="56"/>
      <c r="M159" s="56"/>
      <c r="N159" s="56"/>
      <c r="O159" s="56"/>
      <c r="P159" s="56"/>
      <c r="Q159" s="56"/>
      <c r="R159" s="56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25"/>
      <c r="BM159" s="25"/>
      <c r="BN159" s="25"/>
      <c r="BO159" s="25"/>
      <c r="BP159" s="25"/>
      <c r="BQ159" s="25"/>
      <c r="BR159" s="70"/>
      <c r="BS159" s="69"/>
      <c r="BT159" s="69"/>
      <c r="BU159" s="69"/>
      <c r="BV159" s="69"/>
      <c r="BW159" s="69"/>
      <c r="BX159" s="69"/>
      <c r="BY159" s="69"/>
      <c r="BZ159" s="62"/>
      <c r="CA159" s="57"/>
      <c r="CB159" s="57"/>
      <c r="CC159" s="57"/>
      <c r="CD159" s="57"/>
      <c r="CE159" s="57"/>
      <c r="CF159" s="57"/>
    </row>
    <row r="160" spans="1:84" x14ac:dyDescent="0.25">
      <c r="A160" s="25"/>
      <c r="B160" s="25"/>
      <c r="C160" s="25"/>
      <c r="D160" s="25"/>
      <c r="E160" s="25"/>
      <c r="F160" s="25"/>
      <c r="G160" s="25"/>
      <c r="H160" s="25"/>
      <c r="I160" s="25"/>
      <c r="J160" s="56"/>
      <c r="K160" s="56"/>
      <c r="L160" s="56"/>
      <c r="M160" s="56"/>
      <c r="N160" s="56"/>
      <c r="O160" s="56"/>
      <c r="P160" s="56"/>
      <c r="Q160" s="56"/>
      <c r="R160" s="56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25"/>
      <c r="BM160" s="25"/>
      <c r="BN160" s="25"/>
      <c r="BO160" s="25"/>
      <c r="BP160" s="25"/>
      <c r="BQ160" s="25"/>
      <c r="BR160" s="70"/>
      <c r="BS160" s="69"/>
      <c r="BT160" s="69"/>
      <c r="BU160" s="69"/>
      <c r="BV160" s="69"/>
      <c r="BW160" s="69"/>
      <c r="BX160" s="69"/>
      <c r="BY160" s="69"/>
      <c r="BZ160" s="62"/>
      <c r="CA160" s="57"/>
      <c r="CB160" s="57"/>
      <c r="CC160" s="57"/>
      <c r="CD160" s="57"/>
      <c r="CE160" s="57"/>
      <c r="CF160" s="57"/>
    </row>
    <row r="161" spans="1:84" x14ac:dyDescent="0.25">
      <c r="A161" s="25"/>
      <c r="B161" s="25"/>
      <c r="C161" s="25"/>
      <c r="D161" s="25"/>
      <c r="E161" s="25"/>
      <c r="F161" s="25"/>
      <c r="G161" s="25"/>
      <c r="H161" s="25"/>
      <c r="I161" s="25"/>
      <c r="J161" s="56"/>
      <c r="K161" s="56"/>
      <c r="L161" s="56"/>
      <c r="M161" s="56"/>
      <c r="N161" s="56"/>
      <c r="O161" s="56"/>
      <c r="P161" s="56"/>
      <c r="Q161" s="56"/>
      <c r="R161" s="56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25"/>
      <c r="BM161" s="25"/>
      <c r="BN161" s="25"/>
      <c r="BO161" s="25"/>
      <c r="BP161" s="25"/>
      <c r="BQ161" s="25"/>
      <c r="BR161" s="70"/>
      <c r="BS161" s="69"/>
      <c r="BT161" s="69"/>
      <c r="BU161" s="69"/>
      <c r="BV161" s="69"/>
      <c r="BW161" s="69"/>
      <c r="BX161" s="69"/>
      <c r="BY161" s="69"/>
      <c r="BZ161" s="62"/>
      <c r="CA161" s="57"/>
      <c r="CB161" s="57"/>
      <c r="CC161" s="57"/>
      <c r="CD161" s="57"/>
      <c r="CE161" s="57"/>
      <c r="CF161" s="57"/>
    </row>
  </sheetData>
  <mergeCells count="1">
    <mergeCell ref="CA1:CF1"/>
  </mergeCells>
  <conditionalFormatting sqref="AP120:AP126 AP96:AP103 AP28:AP47 AP5:AP12 AP63:AP80 AP143:AP148 AP1">
    <cfRule type="expression" dxfId="14" priority="1">
      <formula>$AO$2="GSchV_limits"</formula>
    </cfRule>
  </conditionalFormatting>
  <conditionalFormatting sqref="AQ120:AQ126 AQ96:AQ103 AQ28:AQ47 AQ5:AQ12 AQ63:AQ80 AQ143:AQ148 AQ1">
    <cfRule type="expression" dxfId="13" priority="2">
      <formula>$AO$2="OZ CQC (AA-EQS) [(µg/l]"</formula>
    </cfRule>
  </conditionalFormatting>
  <conditionalFormatting sqref="BT51:BY55 BT107:BY111 BT16:BY20 BT84:BY88 BT130:BY134 BT152:BY156">
    <cfRule type="expression" dxfId="12" priority="3">
      <formula>BT16&lt;&gt;AG16</formula>
    </cfRule>
  </conditionalFormatting>
  <conditionalFormatting sqref="AG5:AL12 AG28:AL47 AG63:AL80 AG96:AL103 AG120:AL126 AG143:AL148">
    <cfRule type="expression" dxfId="11" priority="4">
      <formula>AND(NOT(ISBLANK(AG5)), ISNUMBER(SEARCH("x", $AE5)))</formula>
    </cfRule>
    <cfRule type="expression" dxfId="10" priority="5">
      <formula>AND(NOT(ISBLANK(AG5)), ISNUMBER(SEARCH("x", $AC5)))</formula>
    </cfRule>
    <cfRule type="expression" dxfId="9" priority="6">
      <formula>AND(AG5 &gt; $AO5, $AO5 &lt; $AN5, NOT(ISBLANK(AG5)), ISNUMBER(SEARCH("&lt;", CA5)))</formula>
    </cfRule>
    <cfRule type="expression" dxfId="8" priority="7">
      <formula>AND(NOT(ISBLANK(AG5)), ISNUMBER(SEARCH("&lt;", CA5)))</formula>
    </cfRule>
    <cfRule type="expression" dxfId="7" priority="8">
      <formula>AG5&gt;$AO5</formula>
    </cfRule>
    <cfRule type="expression" dxfId="6" priority="9">
      <formula>AG5&gt;=$AN5</formula>
    </cfRule>
  </conditionalFormatting>
  <conditionalFormatting sqref="AM5:AM12 AM28:AM47 AM63:AM80 AM96:AM103 AM120:AM126 AM143:AM148">
    <cfRule type="expression" dxfId="5" priority="10">
      <formula>AND(NOT(ISBLANK(AM5)), ISNUMBER(SEARCH("x", $AE5)))</formula>
    </cfRule>
    <cfRule type="expression" dxfId="4" priority="11">
      <formula>AND(NOT(ISBLANK(AM5)), ISNUMBER(SEARCH("x", $AC5)))</formula>
    </cfRule>
    <cfRule type="expression" dxfId="3" priority="12">
      <formula>AND(AM5 &gt; $AO5, $AO5 &lt; $AN5, NOT(ISBLANK(AM5)), ISNUMBER(SEARCH("&lt;", K5)))</formula>
    </cfRule>
    <cfRule type="expression" dxfId="2" priority="13">
      <formula>AND(NOT(ISBLANK(AM5)), ISNUMBER(SEARCH("&lt;", K5)))</formula>
    </cfRule>
    <cfRule type="expression" dxfId="1" priority="14">
      <formula>AM5&gt;$AO5</formula>
    </cfRule>
    <cfRule type="expression" dxfId="0" priority="15">
      <formula>AM5&gt;=$AN5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42</xdr:col>
                    <xdr:colOff>85725</xdr:colOff>
                    <xdr:row>0</xdr:row>
                    <xdr:rowOff>38100</xdr:rowOff>
                  </from>
                  <to>
                    <xdr:col>42</xdr:col>
                    <xdr:colOff>1400175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41</xdr:col>
                    <xdr:colOff>66675</xdr:colOff>
                    <xdr:row>0</xdr:row>
                    <xdr:rowOff>38100</xdr:rowOff>
                  </from>
                  <to>
                    <xdr:col>41</xdr:col>
                    <xdr:colOff>1438275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'Detected Compounds limits'!$F$2:$G$2</xm:f>
          </x14:formula1>
          <xm:sqref>AO119 AO27 AO62 AO95 AO142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Habitats 2020 corrected</vt:lpstr>
      <vt:lpstr>Habitats 2020 OZ-EQS</vt:lpstr>
      <vt:lpstr>Detected Compounds limits</vt:lpstr>
      <vt:lpstr>Classes</vt:lpstr>
      <vt:lpstr>Formulas</vt:lpstr>
      <vt:lpstr>Links</vt:lpstr>
      <vt:lpstr> alldata_list</vt:lpstr>
      <vt:lpstr>Habitats 2020 corrected (copy)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Schäfer, Anke</cp:lastModifiedBy>
  <dcterms:created xsi:type="dcterms:W3CDTF">2024-06-14T04:49:57Z</dcterms:created>
  <dcterms:modified xsi:type="dcterms:W3CDTF">2025-03-04T13:13:23Z</dcterms:modified>
</cp:coreProperties>
</file>